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Janvier 2011" sheetId="1" r:id="rId1"/>
    <sheet name="Vide" sheetId="4" r:id="rId2"/>
    <sheet name="Fevrier" sheetId="5" r:id="rId3"/>
    <sheet name="Feuil2" sheetId="2" r:id="rId4"/>
    <sheet name="Feuil3" sheetId="3" r:id="rId5"/>
  </sheets>
  <definedNames>
    <definedName name="_xlnm.Print_Area" localSheetId="2">Fevrier!$B$5:$P$63</definedName>
    <definedName name="_xlnm.Print_Area" localSheetId="0">'Janvier 2011'!$B$5:$R$64</definedName>
    <definedName name="_xlnm.Print_Area" localSheetId="1">Vide!$B$5:$P$63</definedName>
  </definedNames>
  <calcPr calcId="125725"/>
</workbook>
</file>

<file path=xl/calcChain.xml><?xml version="1.0" encoding="utf-8"?>
<calcChain xmlns="http://schemas.openxmlformats.org/spreadsheetml/2006/main">
  <c r="L19" i="1"/>
  <c r="R19" s="1"/>
  <c r="P43"/>
  <c r="P41"/>
  <c r="P39"/>
  <c r="P37"/>
  <c r="P44" s="1"/>
  <c r="K43"/>
  <c r="K41"/>
  <c r="K39"/>
  <c r="K37"/>
  <c r="K44" s="1"/>
  <c r="P32"/>
  <c r="P30"/>
  <c r="P28"/>
  <c r="P26"/>
  <c r="P33" s="1"/>
  <c r="P24"/>
  <c r="K33"/>
  <c r="K32"/>
  <c r="K30"/>
  <c r="K28"/>
  <c r="K26"/>
  <c r="K24"/>
  <c r="P21"/>
  <c r="K21"/>
  <c r="J16"/>
  <c r="L15"/>
  <c r="I61" i="5"/>
  <c r="I60"/>
  <c r="I59"/>
  <c r="I58"/>
  <c r="I57"/>
  <c r="I56"/>
  <c r="I55"/>
  <c r="I54"/>
  <c r="I53"/>
  <c r="I52"/>
  <c r="I51"/>
  <c r="I50"/>
  <c r="I62" s="1"/>
  <c r="K62" s="1"/>
  <c r="I49"/>
  <c r="I48"/>
  <c r="M43"/>
  <c r="L43"/>
  <c r="I43"/>
  <c r="H43"/>
  <c r="O42"/>
  <c r="N42"/>
  <c r="M42"/>
  <c r="L42"/>
  <c r="K42"/>
  <c r="J42"/>
  <c r="I42"/>
  <c r="H42"/>
  <c r="P42" s="1"/>
  <c r="G42"/>
  <c r="C42"/>
  <c r="P41"/>
  <c r="O40"/>
  <c r="N40"/>
  <c r="M40"/>
  <c r="L40"/>
  <c r="K40"/>
  <c r="J40"/>
  <c r="I40"/>
  <c r="H40"/>
  <c r="P40" s="1"/>
  <c r="G40"/>
  <c r="C40"/>
  <c r="P39"/>
  <c r="O38"/>
  <c r="N38"/>
  <c r="M38"/>
  <c r="L38"/>
  <c r="K38"/>
  <c r="J38"/>
  <c r="I38"/>
  <c r="H38"/>
  <c r="P38" s="1"/>
  <c r="G38"/>
  <c r="C38"/>
  <c r="P37"/>
  <c r="O36"/>
  <c r="O43" s="1"/>
  <c r="N36"/>
  <c r="N43" s="1"/>
  <c r="M36"/>
  <c r="L36"/>
  <c r="K36"/>
  <c r="K43" s="1"/>
  <c r="J36"/>
  <c r="J43" s="1"/>
  <c r="I36"/>
  <c r="H36"/>
  <c r="P36" s="1"/>
  <c r="G36"/>
  <c r="C36"/>
  <c r="P35"/>
  <c r="N32"/>
  <c r="J32"/>
  <c r="O31"/>
  <c r="N31"/>
  <c r="M31"/>
  <c r="J31"/>
  <c r="I31"/>
  <c r="H31"/>
  <c r="G31"/>
  <c r="C31"/>
  <c r="L30"/>
  <c r="L31" s="1"/>
  <c r="K30"/>
  <c r="K31" s="1"/>
  <c r="O29"/>
  <c r="N29"/>
  <c r="M29"/>
  <c r="J29"/>
  <c r="I29"/>
  <c r="H29"/>
  <c r="G29"/>
  <c r="C29"/>
  <c r="P28"/>
  <c r="L28"/>
  <c r="L29" s="1"/>
  <c r="K28"/>
  <c r="K29" s="1"/>
  <c r="O27"/>
  <c r="N27"/>
  <c r="M27"/>
  <c r="J27"/>
  <c r="I27"/>
  <c r="H27"/>
  <c r="G27"/>
  <c r="C27"/>
  <c r="L26"/>
  <c r="L27" s="1"/>
  <c r="K26"/>
  <c r="K27" s="1"/>
  <c r="O25"/>
  <c r="N25"/>
  <c r="M25"/>
  <c r="M32" s="1"/>
  <c r="J25"/>
  <c r="I25"/>
  <c r="I32" s="1"/>
  <c r="H25"/>
  <c r="G25"/>
  <c r="C25"/>
  <c r="P24"/>
  <c r="L24"/>
  <c r="L25" s="1"/>
  <c r="K24"/>
  <c r="K25" s="1"/>
  <c r="O23"/>
  <c r="O32" s="1"/>
  <c r="N23"/>
  <c r="M23"/>
  <c r="J23"/>
  <c r="I23"/>
  <c r="H23"/>
  <c r="G23"/>
  <c r="C23"/>
  <c r="L22"/>
  <c r="L23" s="1"/>
  <c r="K22"/>
  <c r="O20"/>
  <c r="N20"/>
  <c r="M20"/>
  <c r="J20"/>
  <c r="I20"/>
  <c r="I45" s="1"/>
  <c r="H20"/>
  <c r="L19"/>
  <c r="K19"/>
  <c r="P19" s="1"/>
  <c r="P18"/>
  <c r="L18"/>
  <c r="K18"/>
  <c r="P17"/>
  <c r="L17"/>
  <c r="K17"/>
  <c r="L16"/>
  <c r="K16"/>
  <c r="P16" s="1"/>
  <c r="L15"/>
  <c r="K15"/>
  <c r="P15" s="1"/>
  <c r="P14"/>
  <c r="L14"/>
  <c r="K14"/>
  <c r="V13"/>
  <c r="P13"/>
  <c r="L13"/>
  <c r="K13"/>
  <c r="V12"/>
  <c r="P12"/>
  <c r="L12"/>
  <c r="K12"/>
  <c r="P11"/>
  <c r="L11"/>
  <c r="K11"/>
  <c r="L10"/>
  <c r="L20" s="1"/>
  <c r="K10"/>
  <c r="P10" s="1"/>
  <c r="L9"/>
  <c r="K9"/>
  <c r="K20" s="1"/>
  <c r="L14" i="4"/>
  <c r="K14"/>
  <c r="P14" s="1"/>
  <c r="L13"/>
  <c r="K13"/>
  <c r="L12"/>
  <c r="K12"/>
  <c r="P12" s="1"/>
  <c r="L11"/>
  <c r="K11"/>
  <c r="L10"/>
  <c r="K10"/>
  <c r="L9"/>
  <c r="K9"/>
  <c r="I61"/>
  <c r="I60"/>
  <c r="I59"/>
  <c r="I58"/>
  <c r="I57"/>
  <c r="I56"/>
  <c r="I55"/>
  <c r="I54"/>
  <c r="I53"/>
  <c r="I52"/>
  <c r="I51"/>
  <c r="I50"/>
  <c r="I49"/>
  <c r="I48"/>
  <c r="O43"/>
  <c r="K43"/>
  <c r="H43"/>
  <c r="O42"/>
  <c r="N42"/>
  <c r="M42"/>
  <c r="L42"/>
  <c r="K42"/>
  <c r="J42"/>
  <c r="I42"/>
  <c r="H42"/>
  <c r="P42" s="1"/>
  <c r="G42"/>
  <c r="C42"/>
  <c r="P41"/>
  <c r="O40"/>
  <c r="N40"/>
  <c r="M40"/>
  <c r="L40"/>
  <c r="K40"/>
  <c r="J40"/>
  <c r="I40"/>
  <c r="H40"/>
  <c r="P40" s="1"/>
  <c r="G40"/>
  <c r="C40"/>
  <c r="P39"/>
  <c r="O38"/>
  <c r="N38"/>
  <c r="M38"/>
  <c r="L38"/>
  <c r="K38"/>
  <c r="J38"/>
  <c r="I38"/>
  <c r="H38"/>
  <c r="P38" s="1"/>
  <c r="G38"/>
  <c r="C38"/>
  <c r="P37"/>
  <c r="O36"/>
  <c r="N36"/>
  <c r="N43" s="1"/>
  <c r="M36"/>
  <c r="M43" s="1"/>
  <c r="L36"/>
  <c r="L43" s="1"/>
  <c r="K36"/>
  <c r="J36"/>
  <c r="J43" s="1"/>
  <c r="I36"/>
  <c r="I43" s="1"/>
  <c r="H36"/>
  <c r="G36"/>
  <c r="C36"/>
  <c r="P35"/>
  <c r="M32"/>
  <c r="I32"/>
  <c r="O31"/>
  <c r="N31"/>
  <c r="M31"/>
  <c r="J31"/>
  <c r="I31"/>
  <c r="H31"/>
  <c r="G31"/>
  <c r="C31"/>
  <c r="P30"/>
  <c r="L30"/>
  <c r="L31" s="1"/>
  <c r="K30"/>
  <c r="K31" s="1"/>
  <c r="O29"/>
  <c r="N29"/>
  <c r="M29"/>
  <c r="J29"/>
  <c r="I29"/>
  <c r="H29"/>
  <c r="G29"/>
  <c r="C29"/>
  <c r="L28"/>
  <c r="L29" s="1"/>
  <c r="K28"/>
  <c r="K29" s="1"/>
  <c r="O27"/>
  <c r="N27"/>
  <c r="M27"/>
  <c r="J27"/>
  <c r="I27"/>
  <c r="H27"/>
  <c r="G27"/>
  <c r="C27"/>
  <c r="P26"/>
  <c r="L26"/>
  <c r="L27" s="1"/>
  <c r="K26"/>
  <c r="K27" s="1"/>
  <c r="O25"/>
  <c r="N25"/>
  <c r="M25"/>
  <c r="J25"/>
  <c r="I25"/>
  <c r="H25"/>
  <c r="H32" s="1"/>
  <c r="G25"/>
  <c r="C25"/>
  <c r="L24"/>
  <c r="L25" s="1"/>
  <c r="K24"/>
  <c r="P24" s="1"/>
  <c r="O23"/>
  <c r="O32" s="1"/>
  <c r="O45" s="1"/>
  <c r="N23"/>
  <c r="N32" s="1"/>
  <c r="M23"/>
  <c r="J23"/>
  <c r="J32" s="1"/>
  <c r="I23"/>
  <c r="H23"/>
  <c r="G23"/>
  <c r="C23"/>
  <c r="P22"/>
  <c r="L22"/>
  <c r="L23" s="1"/>
  <c r="K22"/>
  <c r="O20"/>
  <c r="N20"/>
  <c r="J20"/>
  <c r="H20"/>
  <c r="H45" s="1"/>
  <c r="P19"/>
  <c r="L19"/>
  <c r="K19"/>
  <c r="P18"/>
  <c r="L18"/>
  <c r="K18"/>
  <c r="L17"/>
  <c r="K17"/>
  <c r="P17" s="1"/>
  <c r="L16"/>
  <c r="K16"/>
  <c r="P16" s="1"/>
  <c r="P15"/>
  <c r="L15"/>
  <c r="K15"/>
  <c r="V13"/>
  <c r="P13"/>
  <c r="V12"/>
  <c r="M20"/>
  <c r="M45" s="1"/>
  <c r="P10"/>
  <c r="I20"/>
  <c r="L63" i="1"/>
  <c r="I63"/>
  <c r="I62"/>
  <c r="I61"/>
  <c r="I60"/>
  <c r="I59"/>
  <c r="I58"/>
  <c r="I57"/>
  <c r="I56"/>
  <c r="I55"/>
  <c r="I54"/>
  <c r="I53"/>
  <c r="I12"/>
  <c r="R12" s="1"/>
  <c r="N11"/>
  <c r="R38"/>
  <c r="M37"/>
  <c r="M31"/>
  <c r="M32" s="1"/>
  <c r="L31"/>
  <c r="L32" s="1"/>
  <c r="M29"/>
  <c r="M30" s="1"/>
  <c r="L29"/>
  <c r="R29" s="1"/>
  <c r="M27"/>
  <c r="M28" s="1"/>
  <c r="L27"/>
  <c r="R27" s="1"/>
  <c r="M25"/>
  <c r="L25"/>
  <c r="L26" s="1"/>
  <c r="M23"/>
  <c r="L23"/>
  <c r="L24" s="1"/>
  <c r="M20"/>
  <c r="L20"/>
  <c r="L18"/>
  <c r="R18" s="1"/>
  <c r="M17"/>
  <c r="R17"/>
  <c r="M16"/>
  <c r="M15"/>
  <c r="R15" s="1"/>
  <c r="L13"/>
  <c r="M11"/>
  <c r="L11"/>
  <c r="R11" s="1"/>
  <c r="L10"/>
  <c r="M10"/>
  <c r="I52"/>
  <c r="I10"/>
  <c r="X13"/>
  <c r="X12"/>
  <c r="L9"/>
  <c r="R9" s="1"/>
  <c r="I9"/>
  <c r="I51"/>
  <c r="I50"/>
  <c r="I49"/>
  <c r="G43"/>
  <c r="G41"/>
  <c r="G39"/>
  <c r="G37"/>
  <c r="R14"/>
  <c r="R16"/>
  <c r="C43"/>
  <c r="C41"/>
  <c r="C39"/>
  <c r="C37"/>
  <c r="H37"/>
  <c r="I37"/>
  <c r="J37"/>
  <c r="L37"/>
  <c r="N37"/>
  <c r="O37"/>
  <c r="Q37"/>
  <c r="M39"/>
  <c r="H39"/>
  <c r="I39"/>
  <c r="J39"/>
  <c r="L39"/>
  <c r="N39"/>
  <c r="O39"/>
  <c r="Q39"/>
  <c r="H41"/>
  <c r="I41"/>
  <c r="J41"/>
  <c r="L41"/>
  <c r="M41"/>
  <c r="N41"/>
  <c r="O41"/>
  <c r="Q41"/>
  <c r="R42"/>
  <c r="H43"/>
  <c r="I43"/>
  <c r="J43"/>
  <c r="L43"/>
  <c r="N43"/>
  <c r="O43"/>
  <c r="Q43"/>
  <c r="R40"/>
  <c r="Q21"/>
  <c r="O21"/>
  <c r="N21"/>
  <c r="J21"/>
  <c r="H21"/>
  <c r="Q32"/>
  <c r="O32"/>
  <c r="N32"/>
  <c r="J32"/>
  <c r="I32"/>
  <c r="H32"/>
  <c r="G32"/>
  <c r="C32"/>
  <c r="Q30"/>
  <c r="O30"/>
  <c r="N30"/>
  <c r="L30"/>
  <c r="J30"/>
  <c r="I30"/>
  <c r="H30"/>
  <c r="G30"/>
  <c r="C30"/>
  <c r="Q28"/>
  <c r="O28"/>
  <c r="N28"/>
  <c r="L28"/>
  <c r="J28"/>
  <c r="I28"/>
  <c r="H28"/>
  <c r="G28"/>
  <c r="C28"/>
  <c r="C24"/>
  <c r="C26"/>
  <c r="Q26"/>
  <c r="O26"/>
  <c r="N26"/>
  <c r="M26"/>
  <c r="J26"/>
  <c r="I26"/>
  <c r="H26"/>
  <c r="G26"/>
  <c r="R25"/>
  <c r="Q24"/>
  <c r="O24"/>
  <c r="N24"/>
  <c r="J24"/>
  <c r="I24"/>
  <c r="H24"/>
  <c r="G24"/>
  <c r="R23"/>
  <c r="P46" l="1"/>
  <c r="K46"/>
  <c r="R20"/>
  <c r="L45" i="5"/>
  <c r="P25"/>
  <c r="N45"/>
  <c r="P31"/>
  <c r="P43"/>
  <c r="M45"/>
  <c r="O45"/>
  <c r="P27"/>
  <c r="J45"/>
  <c r="P29"/>
  <c r="K23"/>
  <c r="P23" s="1"/>
  <c r="P9"/>
  <c r="P20" s="1"/>
  <c r="P22"/>
  <c r="P26"/>
  <c r="P30"/>
  <c r="H32"/>
  <c r="H45" s="1"/>
  <c r="L32"/>
  <c r="I62" i="4"/>
  <c r="K62" s="1"/>
  <c r="P36"/>
  <c r="I45"/>
  <c r="K20"/>
  <c r="P11"/>
  <c r="L20"/>
  <c r="L45" s="1"/>
  <c r="P29"/>
  <c r="J45"/>
  <c r="P31"/>
  <c r="P43"/>
  <c r="P27"/>
  <c r="L32"/>
  <c r="N45"/>
  <c r="P25"/>
  <c r="K25"/>
  <c r="K32" s="1"/>
  <c r="P9"/>
  <c r="P20" s="1"/>
  <c r="K23"/>
  <c r="P23" s="1"/>
  <c r="P32" s="1"/>
  <c r="P28"/>
  <c r="R13" i="1"/>
  <c r="R31"/>
  <c r="R10"/>
  <c r="I21"/>
  <c r="L21"/>
  <c r="O44"/>
  <c r="J33"/>
  <c r="Q33"/>
  <c r="O33"/>
  <c r="N44"/>
  <c r="I33"/>
  <c r="H33"/>
  <c r="N33"/>
  <c r="L33"/>
  <c r="M21"/>
  <c r="I44"/>
  <c r="R41"/>
  <c r="Q44"/>
  <c r="Q46" s="1"/>
  <c r="J44"/>
  <c r="R39"/>
  <c r="H44"/>
  <c r="L44"/>
  <c r="M43"/>
  <c r="M44" s="1"/>
  <c r="R36"/>
  <c r="R32"/>
  <c r="R28"/>
  <c r="R30"/>
  <c r="R26"/>
  <c r="M24"/>
  <c r="R24" s="1"/>
  <c r="R37"/>
  <c r="R21" l="1"/>
  <c r="K32" i="5"/>
  <c r="K45" s="1"/>
  <c r="P32"/>
  <c r="P45" s="1"/>
  <c r="K45" i="4"/>
  <c r="P45"/>
  <c r="O46" i="1"/>
  <c r="J46"/>
  <c r="M33"/>
  <c r="M46" s="1"/>
  <c r="H46"/>
  <c r="N46"/>
  <c r="R33"/>
  <c r="L46"/>
  <c r="I46"/>
  <c r="R43"/>
  <c r="R44" s="1"/>
  <c r="R46" l="1"/>
</calcChain>
</file>

<file path=xl/sharedStrings.xml><?xml version="1.0" encoding="utf-8"?>
<sst xmlns="http://schemas.openxmlformats.org/spreadsheetml/2006/main" count="292" uniqueCount="61">
  <si>
    <t>Frais Sans TVA</t>
  </si>
  <si>
    <t>DATE</t>
  </si>
  <si>
    <t>Divers</t>
  </si>
  <si>
    <t>TOTAL</t>
  </si>
  <si>
    <t>Astremis</t>
  </si>
  <si>
    <t>Peages / Parking / Parcmetre</t>
  </si>
  <si>
    <t>Restaurants</t>
  </si>
  <si>
    <t>Fournitures</t>
  </si>
  <si>
    <t>Clients</t>
  </si>
  <si>
    <t># Fact</t>
  </si>
  <si>
    <t>TVA Deducible</t>
  </si>
  <si>
    <t>Voyages &amp; Deplacements</t>
  </si>
  <si>
    <t>Taxis</t>
  </si>
  <si>
    <t>Hotel</t>
  </si>
  <si>
    <t>Frais avec TVA Deductible</t>
  </si>
  <si>
    <t>-</t>
  </si>
  <si>
    <t>Clef Repartition</t>
  </si>
  <si>
    <t>Subtotal 1</t>
  </si>
  <si>
    <t>Subtotal 2</t>
  </si>
  <si>
    <t>Subtotal 3</t>
  </si>
  <si>
    <t xml:space="preserve">Total 1 + 2 + 3 </t>
  </si>
  <si>
    <t>Frais Hors TVA</t>
  </si>
  <si>
    <t>1,- Euros Factures pas partagés</t>
  </si>
  <si>
    <t>2,- Euros Factures partagés</t>
  </si>
  <si>
    <t>3,- Devises Factures partagés et pas partagés</t>
  </si>
  <si>
    <t>Livres</t>
  </si>
  <si>
    <t>Date</t>
  </si>
  <si>
    <t xml:space="preserve">Client </t>
  </si>
  <si>
    <t>Origine</t>
  </si>
  <si>
    <t>Destination</t>
  </si>
  <si>
    <t>Km</t>
  </si>
  <si>
    <t>Paris</t>
  </si>
  <si>
    <t>A/R</t>
  </si>
  <si>
    <t>M_H Levy (Powerlien)</t>
  </si>
  <si>
    <t>oui</t>
  </si>
  <si>
    <t>FV Finance</t>
  </si>
  <si>
    <t>Montesson</t>
  </si>
  <si>
    <t>Deplacement</t>
  </si>
  <si>
    <t>Axa Private Equity</t>
  </si>
  <si>
    <t>KKR</t>
  </si>
  <si>
    <t>'4-13</t>
  </si>
  <si>
    <t>Poweo</t>
  </si>
  <si>
    <t>MS</t>
  </si>
  <si>
    <t>Colloquium</t>
  </si>
  <si>
    <t>RATP</t>
  </si>
  <si>
    <t>Vatenfall</t>
  </si>
  <si>
    <t>Hinge&amp;Navarro</t>
  </si>
  <si>
    <t>D.Reiter</t>
  </si>
  <si>
    <t>Ofi</t>
  </si>
  <si>
    <t>E.ON</t>
  </si>
  <si>
    <t>#</t>
  </si>
  <si>
    <t>Total km</t>
  </si>
  <si>
    <t>€/km</t>
  </si>
  <si>
    <t>€</t>
  </si>
  <si>
    <t xml:space="preserve"> </t>
  </si>
  <si>
    <t>Clients/Concept</t>
  </si>
  <si>
    <t>livres</t>
  </si>
  <si>
    <t>Cartes Visite</t>
  </si>
  <si>
    <t>Papeterie</t>
  </si>
  <si>
    <t>Colloque</t>
  </si>
  <si>
    <t>poste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</si>
</sst>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.5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/>
      <top style="medium">
        <color theme="0" tint="-0.34998626667073579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/>
      <top/>
      <bottom style="medium">
        <color theme="0" tint="-0.34998626667073579"/>
      </bottom>
      <diagonal/>
    </border>
    <border>
      <left style="thin">
        <color indexed="64"/>
      </left>
      <right/>
      <top style="medium">
        <color theme="0" tint="-0.34998626667073579"/>
      </top>
      <bottom/>
      <diagonal/>
    </border>
    <border>
      <left style="thin">
        <color indexed="64"/>
      </left>
      <right/>
      <top/>
      <bottom style="medium">
        <color theme="0" tint="-0.34998626667073579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theme="0" tint="-0.34998626667073579"/>
      </bottom>
      <diagonal/>
    </border>
    <border>
      <left/>
      <right style="thin">
        <color indexed="64"/>
      </right>
      <top style="medium">
        <color theme="0" tint="-0.34998626667073579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vertical="center"/>
    </xf>
    <xf numFmtId="14" fontId="0" fillId="0" borderId="7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Continuous" vertical="center" wrapText="1"/>
    </xf>
    <xf numFmtId="0" fontId="0" fillId="0" borderId="6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4" fontId="0" fillId="0" borderId="7" xfId="0" applyNumberFormat="1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4" fontId="0" fillId="0" borderId="8" xfId="0" applyNumberFormat="1" applyFont="1" applyBorder="1" applyAlignment="1">
      <alignment horizontal="right" vertical="center"/>
    </xf>
    <xf numFmtId="4" fontId="5" fillId="0" borderId="16" xfId="0" applyNumberFormat="1" applyFont="1" applyBorder="1" applyAlignment="1">
      <alignment horizontal="right" vertical="center"/>
    </xf>
    <xf numFmtId="4" fontId="0" fillId="0" borderId="15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4" fillId="0" borderId="4" xfId="0" applyFont="1" applyBorder="1" applyAlignment="1">
      <alignment horizontal="centerContinuous" vertical="center" wrapText="1"/>
    </xf>
    <xf numFmtId="4" fontId="0" fillId="0" borderId="7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14" fontId="0" fillId="0" borderId="4" xfId="0" applyNumberFormat="1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4" fontId="0" fillId="0" borderId="4" xfId="0" applyNumberFormat="1" applyFont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4" fontId="0" fillId="0" borderId="14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14" fontId="0" fillId="0" borderId="24" xfId="0" applyNumberFormat="1" applyFont="1" applyBorder="1" applyAlignment="1">
      <alignment vertical="center"/>
    </xf>
    <xf numFmtId="0" fontId="0" fillId="0" borderId="25" xfId="0" applyFont="1" applyBorder="1" applyAlignment="1">
      <alignment horizontal="center" vertical="center"/>
    </xf>
    <xf numFmtId="164" fontId="0" fillId="0" borderId="25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4" fontId="0" fillId="0" borderId="24" xfId="0" applyNumberFormat="1" applyFont="1" applyBorder="1" applyAlignment="1">
      <alignment horizontal="right" vertical="center"/>
    </xf>
    <xf numFmtId="4" fontId="0" fillId="0" borderId="25" xfId="0" applyNumberFormat="1" applyFont="1" applyBorder="1" applyAlignment="1">
      <alignment horizontal="right" vertical="center"/>
    </xf>
    <xf numFmtId="4" fontId="0" fillId="0" borderId="27" xfId="0" applyNumberFormat="1" applyFont="1" applyBorder="1" applyAlignment="1">
      <alignment horizontal="right" vertical="center"/>
    </xf>
    <xf numFmtId="4" fontId="5" fillId="0" borderId="28" xfId="0" applyNumberFormat="1" applyFont="1" applyBorder="1" applyAlignment="1">
      <alignment horizontal="right" vertical="center"/>
    </xf>
    <xf numFmtId="4" fontId="3" fillId="0" borderId="29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30" xfId="0" applyNumberFormat="1" applyFont="1" applyBorder="1" applyAlignment="1">
      <alignment horizontal="right" vertical="center"/>
    </xf>
    <xf numFmtId="4" fontId="0" fillId="0" borderId="31" xfId="0" applyNumberFormat="1" applyFont="1" applyBorder="1" applyAlignment="1">
      <alignment horizontal="right" vertical="center"/>
    </xf>
    <xf numFmtId="4" fontId="5" fillId="0" borderId="32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/>
    </xf>
    <xf numFmtId="4" fontId="5" fillId="0" borderId="26" xfId="0" applyNumberFormat="1" applyFont="1" applyBorder="1" applyAlignment="1">
      <alignment horizontal="right" vertical="center"/>
    </xf>
    <xf numFmtId="14" fontId="7" fillId="0" borderId="21" xfId="0" applyNumberFormat="1" applyFont="1" applyBorder="1" applyAlignment="1">
      <alignment vertical="center"/>
    </xf>
    <xf numFmtId="9" fontId="0" fillId="0" borderId="25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quotePrefix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0" fontId="4" fillId="0" borderId="25" xfId="0" applyNumberFormat="1" applyFont="1" applyBorder="1" applyAlignment="1">
      <alignment horizontal="center" vertical="center" wrapText="1"/>
    </xf>
    <xf numFmtId="10" fontId="4" fillId="0" borderId="28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Continuous" vertical="center"/>
    </xf>
    <xf numFmtId="14" fontId="6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9" fontId="6" fillId="0" borderId="19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4" fontId="9" fillId="0" borderId="22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4" fontId="9" fillId="0" borderId="22" xfId="0" applyNumberFormat="1" applyFont="1" applyBorder="1" applyAlignment="1">
      <alignment horizontal="right" vertical="center"/>
    </xf>
    <xf numFmtId="4" fontId="9" fillId="0" borderId="19" xfId="0" applyNumberFormat="1" applyFont="1" applyBorder="1" applyAlignment="1">
      <alignment horizontal="right" vertical="center"/>
    </xf>
    <xf numFmtId="4" fontId="11" fillId="0" borderId="33" xfId="0" applyNumberFormat="1" applyFont="1" applyBorder="1" applyAlignment="1">
      <alignment horizontal="right" vertical="center"/>
    </xf>
    <xf numFmtId="14" fontId="6" fillId="0" borderId="21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4" fontId="6" fillId="0" borderId="21" xfId="0" applyNumberFormat="1" applyFont="1" applyBorder="1" applyAlignment="1">
      <alignment horizontal="right" vertical="center"/>
    </xf>
    <xf numFmtId="4" fontId="6" fillId="0" borderId="17" xfId="0" applyNumberFormat="1" applyFont="1" applyBorder="1" applyAlignment="1">
      <alignment horizontal="right" vertical="center"/>
    </xf>
    <xf numFmtId="4" fontId="3" fillId="0" borderId="34" xfId="0" applyNumberFormat="1" applyFont="1" applyBorder="1" applyAlignment="1">
      <alignment horizontal="right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17" fontId="0" fillId="0" borderId="8" xfId="0" quotePrefix="1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4" fontId="0" fillId="0" borderId="24" xfId="0" applyNumberFormat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69"/>
  <sheetViews>
    <sheetView showGridLines="0" tabSelected="1" topLeftCell="E1" workbookViewId="0">
      <selection activeCell="G2" sqref="G2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55</v>
      </c>
      <c r="H7" s="70" t="s">
        <v>5</v>
      </c>
      <c r="I7" s="67" t="s">
        <v>6</v>
      </c>
      <c r="J7" s="71" t="s">
        <v>7</v>
      </c>
      <c r="K7" s="71" t="s">
        <v>2</v>
      </c>
      <c r="L7" s="72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40549</v>
      </c>
      <c r="D9" s="101" t="s">
        <v>15</v>
      </c>
      <c r="E9" s="32">
        <v>4</v>
      </c>
      <c r="F9" s="101" t="s">
        <v>15</v>
      </c>
      <c r="G9" s="33" t="s">
        <v>37</v>
      </c>
      <c r="H9" s="34"/>
      <c r="I9" s="35">
        <f>3.6+3.6</f>
        <v>7.2</v>
      </c>
      <c r="J9" s="36"/>
      <c r="K9" s="36"/>
      <c r="L9" s="35">
        <f>2*0.2</f>
        <v>0.4</v>
      </c>
      <c r="M9" s="37">
        <v>0</v>
      </c>
      <c r="N9" s="36"/>
      <c r="O9" s="35"/>
      <c r="P9" s="35"/>
      <c r="Q9" s="35"/>
      <c r="R9" s="38">
        <f t="shared" ref="R9" si="0">SUM(H9:Q9)</f>
        <v>7.6000000000000005</v>
      </c>
    </row>
    <row r="10" spans="2:24">
      <c r="B10" s="48">
        <v>1</v>
      </c>
      <c r="C10" s="14">
        <v>40550</v>
      </c>
      <c r="D10" s="15" t="s">
        <v>15</v>
      </c>
      <c r="E10" s="15">
        <v>5</v>
      </c>
      <c r="F10" s="16" t="s">
        <v>15</v>
      </c>
      <c r="G10" s="17" t="s">
        <v>33</v>
      </c>
      <c r="H10" s="27"/>
      <c r="I10" s="18">
        <f>39/1.055</f>
        <v>36.966824644549767</v>
      </c>
      <c r="J10" s="20"/>
      <c r="K10" s="20"/>
      <c r="L10" s="18">
        <f>+I10*L$7</f>
        <v>2.0331753554502372</v>
      </c>
      <c r="M10" s="19">
        <f>+I10*M$7</f>
        <v>7.2454976303317551</v>
      </c>
      <c r="N10" s="20"/>
      <c r="O10" s="18"/>
      <c r="P10" s="18"/>
      <c r="Q10" s="18"/>
      <c r="R10" s="21">
        <f t="shared" ref="R10:R20" si="1">SUM(H10:Q10)</f>
        <v>46.245497630331762</v>
      </c>
      <c r="X10" s="3">
        <v>39</v>
      </c>
    </row>
    <row r="11" spans="2:24">
      <c r="B11" s="48">
        <v>1</v>
      </c>
      <c r="C11" s="14">
        <v>40555</v>
      </c>
      <c r="D11" s="15" t="s">
        <v>15</v>
      </c>
      <c r="E11" s="102" t="s">
        <v>40</v>
      </c>
      <c r="F11" s="16" t="s">
        <v>15</v>
      </c>
      <c r="G11" s="17" t="s">
        <v>39</v>
      </c>
      <c r="H11" s="27"/>
      <c r="I11" s="18">
        <v>3.65</v>
      </c>
      <c r="J11" s="20"/>
      <c r="K11" s="20"/>
      <c r="L11" s="18">
        <f>+I11*L$7</f>
        <v>0.20074999999999998</v>
      </c>
      <c r="M11" s="19">
        <f>+I11*M$7</f>
        <v>0.71540000000000004</v>
      </c>
      <c r="N11" s="20">
        <f>44+44</f>
        <v>88</v>
      </c>
      <c r="O11" s="18"/>
      <c r="P11" s="18"/>
      <c r="Q11" s="18"/>
      <c r="R11" s="21">
        <f t="shared" ref="R11:R14" si="2">SUM(H11:Q11)</f>
        <v>92.566149999999993</v>
      </c>
      <c r="X11" s="3">
        <v>1.55</v>
      </c>
    </row>
    <row r="12" spans="2:24">
      <c r="B12" s="48">
        <v>1</v>
      </c>
      <c r="C12" s="14">
        <v>40556</v>
      </c>
      <c r="D12" s="15" t="s">
        <v>15</v>
      </c>
      <c r="E12" s="15">
        <v>14</v>
      </c>
      <c r="F12" s="16" t="s">
        <v>15</v>
      </c>
      <c r="G12" s="17" t="s">
        <v>4</v>
      </c>
      <c r="H12" s="27"/>
      <c r="I12" s="18">
        <f>70-L12-M12</f>
        <v>65.02000000000001</v>
      </c>
      <c r="J12" s="20"/>
      <c r="K12" s="20"/>
      <c r="L12" s="18">
        <v>1.96</v>
      </c>
      <c r="M12" s="19">
        <v>3.02</v>
      </c>
      <c r="N12" s="20"/>
      <c r="O12" s="18"/>
      <c r="P12" s="18"/>
      <c r="Q12" s="18"/>
      <c r="R12" s="21">
        <f t="shared" si="2"/>
        <v>70</v>
      </c>
      <c r="X12" s="3">
        <f>+X10/X11</f>
        <v>25.161290322580644</v>
      </c>
    </row>
    <row r="13" spans="2:24">
      <c r="B13" s="48">
        <v>1</v>
      </c>
      <c r="C13" s="14">
        <v>40557</v>
      </c>
      <c r="D13" s="15" t="s">
        <v>15</v>
      </c>
      <c r="E13" s="15">
        <v>15</v>
      </c>
      <c r="F13" s="16" t="s">
        <v>15</v>
      </c>
      <c r="G13" s="17" t="s">
        <v>41</v>
      </c>
      <c r="H13" s="27"/>
      <c r="I13" s="18">
        <v>4.74</v>
      </c>
      <c r="J13" s="20"/>
      <c r="K13" s="20"/>
      <c r="L13" s="18">
        <f>+I13*L$7</f>
        <v>0.26069999999999999</v>
      </c>
      <c r="M13" s="19">
        <v>0</v>
      </c>
      <c r="N13" s="20"/>
      <c r="O13" s="18"/>
      <c r="P13" s="18"/>
      <c r="Q13" s="18"/>
      <c r="R13" s="21">
        <f t="shared" si="2"/>
        <v>5.0007000000000001</v>
      </c>
      <c r="X13" s="3">
        <f>39/1.55</f>
        <v>25.161290322580644</v>
      </c>
    </row>
    <row r="14" spans="2:24">
      <c r="B14" s="48">
        <v>1</v>
      </c>
      <c r="C14" s="14">
        <v>40569</v>
      </c>
      <c r="D14" s="15" t="s">
        <v>15</v>
      </c>
      <c r="E14" s="15">
        <v>27</v>
      </c>
      <c r="F14" s="16" t="s">
        <v>15</v>
      </c>
      <c r="G14" s="17" t="s">
        <v>48</v>
      </c>
      <c r="H14" s="27"/>
      <c r="I14" s="18">
        <v>91.66</v>
      </c>
      <c r="J14" s="20"/>
      <c r="K14" s="20"/>
      <c r="L14" s="18">
        <v>3.75</v>
      </c>
      <c r="M14" s="19">
        <v>4.59</v>
      </c>
      <c r="N14" s="20"/>
      <c r="O14" s="18"/>
      <c r="P14" s="18"/>
      <c r="Q14" s="18"/>
      <c r="R14" s="21">
        <f t="shared" si="2"/>
        <v>100</v>
      </c>
    </row>
    <row r="15" spans="2:24">
      <c r="B15" s="48">
        <v>1</v>
      </c>
      <c r="C15" s="14">
        <v>40570</v>
      </c>
      <c r="D15" s="15" t="s">
        <v>15</v>
      </c>
      <c r="E15" s="15">
        <v>16</v>
      </c>
      <c r="F15" s="16" t="s">
        <v>15</v>
      </c>
      <c r="G15" s="17" t="s">
        <v>56</v>
      </c>
      <c r="H15" s="27"/>
      <c r="I15" s="18"/>
      <c r="J15" s="20">
        <v>7.01</v>
      </c>
      <c r="K15" s="20"/>
      <c r="L15" s="18">
        <f>+J15*L$7</f>
        <v>0.38555</v>
      </c>
      <c r="M15" s="19">
        <f>+I15*M$7</f>
        <v>0</v>
      </c>
      <c r="N15" s="20"/>
      <c r="O15" s="18"/>
      <c r="P15" s="18"/>
      <c r="Q15" s="18"/>
      <c r="R15" s="21">
        <f t="shared" ref="R15:R16" si="3">SUM(H15:Q15)</f>
        <v>7.3955500000000001</v>
      </c>
    </row>
    <row r="16" spans="2:24">
      <c r="B16" s="48">
        <v>1</v>
      </c>
      <c r="C16" s="14">
        <v>40560</v>
      </c>
      <c r="D16" s="15" t="s">
        <v>15</v>
      </c>
      <c r="E16" s="15">
        <v>17</v>
      </c>
      <c r="F16" s="16" t="s">
        <v>15</v>
      </c>
      <c r="G16" s="17" t="s">
        <v>57</v>
      </c>
      <c r="H16" s="27"/>
      <c r="I16" s="18"/>
      <c r="J16" s="20">
        <f>202-L16</f>
        <v>168.9</v>
      </c>
      <c r="K16" s="20"/>
      <c r="L16" s="18">
        <v>33.1</v>
      </c>
      <c r="M16" s="19">
        <f>+I16*M$7</f>
        <v>0</v>
      </c>
      <c r="N16" s="20"/>
      <c r="O16" s="18"/>
      <c r="P16" s="18"/>
      <c r="Q16" s="18"/>
      <c r="R16" s="21">
        <f t="shared" si="3"/>
        <v>202</v>
      </c>
    </row>
    <row r="17" spans="2:18">
      <c r="B17" s="48">
        <v>1</v>
      </c>
      <c r="C17" s="14">
        <v>40557</v>
      </c>
      <c r="D17" s="15" t="s">
        <v>15</v>
      </c>
      <c r="E17" s="15">
        <v>18</v>
      </c>
      <c r="F17" s="16" t="s">
        <v>15</v>
      </c>
      <c r="G17" s="17" t="s">
        <v>58</v>
      </c>
      <c r="H17" s="27"/>
      <c r="I17" s="18"/>
      <c r="J17" s="20">
        <v>11.41</v>
      </c>
      <c r="K17" s="20"/>
      <c r="L17" s="18">
        <v>2.2400000000000002</v>
      </c>
      <c r="M17" s="19">
        <f>+I17*M$7</f>
        <v>0</v>
      </c>
      <c r="N17" s="20"/>
      <c r="O17" s="18"/>
      <c r="P17" s="18"/>
      <c r="Q17" s="18"/>
      <c r="R17" s="21">
        <f t="shared" si="1"/>
        <v>13.65</v>
      </c>
    </row>
    <row r="18" spans="2:18">
      <c r="B18" s="48">
        <v>1</v>
      </c>
      <c r="C18" s="2">
        <v>40550</v>
      </c>
      <c r="D18" s="15" t="s">
        <v>15</v>
      </c>
      <c r="E18" s="15">
        <v>19</v>
      </c>
      <c r="F18" s="16" t="s">
        <v>15</v>
      </c>
      <c r="G18" s="17" t="s">
        <v>59</v>
      </c>
      <c r="H18" s="27"/>
      <c r="I18" s="18"/>
      <c r="J18" s="20"/>
      <c r="K18" s="20">
        <v>79.430000000000007</v>
      </c>
      <c r="L18" s="18">
        <f>+I18*L$7</f>
        <v>0</v>
      </c>
      <c r="M18" s="19">
        <v>15.97</v>
      </c>
      <c r="N18" s="20"/>
      <c r="O18" s="18"/>
      <c r="P18" s="18"/>
      <c r="Q18" s="18"/>
      <c r="R18" s="21">
        <f t="shared" si="1"/>
        <v>95.4</v>
      </c>
    </row>
    <row r="19" spans="2:18">
      <c r="B19" s="48">
        <v>1</v>
      </c>
      <c r="C19" s="2">
        <v>40553</v>
      </c>
      <c r="D19" s="15" t="s">
        <v>15</v>
      </c>
      <c r="E19" s="15">
        <v>20</v>
      </c>
      <c r="F19" s="16" t="s">
        <v>15</v>
      </c>
      <c r="G19" s="17" t="s">
        <v>60</v>
      </c>
      <c r="H19" s="27"/>
      <c r="I19" s="18"/>
      <c r="J19" s="20"/>
      <c r="K19" s="20"/>
      <c r="L19" s="18">
        <f>+I19*L$7</f>
        <v>0</v>
      </c>
      <c r="M19" s="19">
        <v>0</v>
      </c>
      <c r="N19" s="20"/>
      <c r="O19" s="18"/>
      <c r="P19" s="18"/>
      <c r="Q19" s="18">
        <v>15.3</v>
      </c>
      <c r="R19" s="21">
        <f t="shared" ref="R19" si="4">SUM(H19:Q19)</f>
        <v>15.3</v>
      </c>
    </row>
    <row r="20" spans="2:18">
      <c r="B20" s="48">
        <v>1</v>
      </c>
      <c r="C20" s="39"/>
      <c r="D20" s="40" t="s">
        <v>15</v>
      </c>
      <c r="E20" s="40"/>
      <c r="F20" s="41" t="s">
        <v>15</v>
      </c>
      <c r="G20" s="42"/>
      <c r="H20" s="43"/>
      <c r="I20" s="44"/>
      <c r="J20" s="45"/>
      <c r="K20" s="45"/>
      <c r="L20" s="44">
        <f>+I20*L$7</f>
        <v>0</v>
      </c>
      <c r="M20" s="46">
        <f>+I20*M$7</f>
        <v>0</v>
      </c>
      <c r="N20" s="45"/>
      <c r="O20" s="44"/>
      <c r="P20" s="44"/>
      <c r="Q20" s="44"/>
      <c r="R20" s="47">
        <f t="shared" si="1"/>
        <v>0</v>
      </c>
    </row>
    <row r="21" spans="2:18">
      <c r="G21" s="49" t="s">
        <v>17</v>
      </c>
      <c r="H21" s="50">
        <f>SUMPRODUCT(H9:H20,$B$9:$B$20)</f>
        <v>0</v>
      </c>
      <c r="I21" s="51">
        <f t="shared" ref="I21:R21" si="5">SUMPRODUCT(I9:I20,$B$9:$B$20)</f>
        <v>209.23682464454976</v>
      </c>
      <c r="J21" s="52">
        <f t="shared" si="5"/>
        <v>187.32</v>
      </c>
      <c r="K21" s="52">
        <f t="shared" si="5"/>
        <v>79.430000000000007</v>
      </c>
      <c r="L21" s="51">
        <f t="shared" si="5"/>
        <v>44.330175355450244</v>
      </c>
      <c r="M21" s="53">
        <f t="shared" si="5"/>
        <v>31.540897630331756</v>
      </c>
      <c r="N21" s="52">
        <f t="shared" si="5"/>
        <v>88</v>
      </c>
      <c r="O21" s="51">
        <f t="shared" si="5"/>
        <v>0</v>
      </c>
      <c r="P21" s="52">
        <f t="shared" si="5"/>
        <v>0</v>
      </c>
      <c r="Q21" s="51">
        <f t="shared" si="5"/>
        <v>15.3</v>
      </c>
      <c r="R21" s="54">
        <f t="shared" si="5"/>
        <v>655.15789763033172</v>
      </c>
    </row>
    <row r="22" spans="2:18" s="55" customFormat="1" ht="14.25" customHeight="1">
      <c r="C22" s="1" t="s">
        <v>23</v>
      </c>
      <c r="E22" s="56"/>
      <c r="F22" s="57"/>
      <c r="G22" s="58"/>
      <c r="H22" s="30"/>
      <c r="I22" s="30"/>
      <c r="J22" s="30"/>
      <c r="K22" s="30"/>
      <c r="L22" s="30"/>
      <c r="M22" s="59"/>
      <c r="N22" s="30"/>
      <c r="O22" s="30"/>
      <c r="P22" s="30"/>
      <c r="Q22" s="30"/>
      <c r="R22" s="29"/>
    </row>
    <row r="23" spans="2:18">
      <c r="B23" s="48">
        <v>0</v>
      </c>
      <c r="C23" s="76"/>
      <c r="D23" s="77"/>
      <c r="E23" s="103" t="s">
        <v>50</v>
      </c>
      <c r="F23" s="79"/>
      <c r="G23" s="33"/>
      <c r="H23" s="80"/>
      <c r="I23" s="81">
        <v>0</v>
      </c>
      <c r="J23" s="81"/>
      <c r="K23" s="81"/>
      <c r="L23" s="81">
        <f>+I23*L$7</f>
        <v>0</v>
      </c>
      <c r="M23" s="81">
        <f>+I23*M$7</f>
        <v>0</v>
      </c>
      <c r="N23" s="81"/>
      <c r="O23" s="81"/>
      <c r="P23" s="81"/>
      <c r="Q23" s="81"/>
      <c r="R23" s="38">
        <f t="shared" ref="R23" si="6">SUM(H23:Q23)</f>
        <v>0</v>
      </c>
    </row>
    <row r="24" spans="2:18" ht="15.75" thickBot="1">
      <c r="B24" s="48">
        <v>1</v>
      </c>
      <c r="C24" s="84" t="str">
        <f>+IF(C23="","",C23)</f>
        <v/>
      </c>
      <c r="D24" s="82">
        <v>0.25</v>
      </c>
      <c r="E24" s="85"/>
      <c r="F24" s="86"/>
      <c r="G24" s="87">
        <f>+G23</f>
        <v>0</v>
      </c>
      <c r="H24" s="88">
        <f>+H23*$D24</f>
        <v>0</v>
      </c>
      <c r="I24" s="89">
        <f t="shared" ref="I24:Q24" si="7">+I23*$D24</f>
        <v>0</v>
      </c>
      <c r="J24" s="89">
        <f t="shared" si="7"/>
        <v>0</v>
      </c>
      <c r="K24" s="89">
        <f t="shared" si="7"/>
        <v>0</v>
      </c>
      <c r="L24" s="89">
        <f t="shared" si="7"/>
        <v>0</v>
      </c>
      <c r="M24" s="89">
        <f t="shared" si="7"/>
        <v>0</v>
      </c>
      <c r="N24" s="89">
        <f t="shared" si="7"/>
        <v>0</v>
      </c>
      <c r="O24" s="89">
        <f t="shared" si="7"/>
        <v>0</v>
      </c>
      <c r="P24" s="89">
        <f t="shared" si="7"/>
        <v>0</v>
      </c>
      <c r="Q24" s="89">
        <f t="shared" si="7"/>
        <v>0</v>
      </c>
      <c r="R24" s="90">
        <f t="shared" ref="R24:R25" si="8">SUM(H24:Q24)</f>
        <v>0</v>
      </c>
    </row>
    <row r="25" spans="2:18">
      <c r="B25" s="48">
        <v>0</v>
      </c>
      <c r="C25" s="91"/>
      <c r="D25" s="92"/>
      <c r="E25" s="104" t="s">
        <v>50</v>
      </c>
      <c r="F25" s="94"/>
      <c r="G25" s="95"/>
      <c r="H25" s="96"/>
      <c r="I25" s="97"/>
      <c r="J25" s="97"/>
      <c r="K25" s="97"/>
      <c r="L25" s="97">
        <f>+I25*L$7</f>
        <v>0</v>
      </c>
      <c r="M25" s="97">
        <f>+I25*M$7</f>
        <v>0</v>
      </c>
      <c r="N25" s="97"/>
      <c r="O25" s="97"/>
      <c r="P25" s="97"/>
      <c r="Q25" s="97"/>
      <c r="R25" s="98">
        <f t="shared" si="8"/>
        <v>0</v>
      </c>
    </row>
    <row r="26" spans="2:18" ht="15.75" thickBot="1">
      <c r="B26" s="48">
        <v>1</v>
      </c>
      <c r="C26" s="84" t="str">
        <f>+IF(C25="","",C25)</f>
        <v/>
      </c>
      <c r="D26" s="82">
        <v>0.25</v>
      </c>
      <c r="E26" s="85"/>
      <c r="F26" s="86"/>
      <c r="G26" s="87">
        <f t="shared" ref="G26:G32" si="9">+G25</f>
        <v>0</v>
      </c>
      <c r="H26" s="88">
        <f t="shared" ref="H26:H32" si="10">+H25*$D26</f>
        <v>0</v>
      </c>
      <c r="I26" s="89">
        <f t="shared" ref="I26:I32" si="11">+I25*$D26</f>
        <v>0</v>
      </c>
      <c r="J26" s="89">
        <f t="shared" ref="J26:K32" si="12">+J25*$D26</f>
        <v>0</v>
      </c>
      <c r="K26" s="89">
        <f t="shared" si="12"/>
        <v>0</v>
      </c>
      <c r="L26" s="89">
        <f t="shared" ref="L26:L32" si="13">+L25*$D26</f>
        <v>0</v>
      </c>
      <c r="M26" s="89">
        <f t="shared" ref="M26:M32" si="14">+M25*$D26</f>
        <v>0</v>
      </c>
      <c r="N26" s="89">
        <f t="shared" ref="N26:N32" si="15">+N25*$D26</f>
        <v>0</v>
      </c>
      <c r="O26" s="89">
        <f t="shared" ref="O26:P32" si="16">+O25*$D26</f>
        <v>0</v>
      </c>
      <c r="P26" s="89">
        <f t="shared" si="16"/>
        <v>0</v>
      </c>
      <c r="Q26" s="89">
        <f t="shared" ref="Q26:Q32" si="17">+Q25*$D26</f>
        <v>0</v>
      </c>
      <c r="R26" s="90">
        <f t="shared" ref="R26:R27" si="18">SUM(H26:Q26)</f>
        <v>0</v>
      </c>
    </row>
    <row r="27" spans="2:18">
      <c r="B27" s="48">
        <v>0</v>
      </c>
      <c r="C27" s="91"/>
      <c r="D27" s="92"/>
      <c r="E27" s="93"/>
      <c r="F27" s="94"/>
      <c r="G27" s="95"/>
      <c r="H27" s="96"/>
      <c r="I27" s="97"/>
      <c r="J27" s="97"/>
      <c r="K27" s="97"/>
      <c r="L27" s="97">
        <f>+I27*L$7</f>
        <v>0</v>
      </c>
      <c r="M27" s="97">
        <f>+I27*M$7</f>
        <v>0</v>
      </c>
      <c r="N27" s="97"/>
      <c r="O27" s="97"/>
      <c r="P27" s="97"/>
      <c r="Q27" s="97"/>
      <c r="R27" s="98">
        <f t="shared" si="18"/>
        <v>0</v>
      </c>
    </row>
    <row r="28" spans="2:18" ht="15.75" thickBot="1">
      <c r="B28" s="48">
        <v>1</v>
      </c>
      <c r="C28" s="84" t="str">
        <f t="shared" ref="C28:C32" si="19">+IF(C27="","",C27)</f>
        <v/>
      </c>
      <c r="D28" s="82">
        <v>0.25</v>
      </c>
      <c r="E28" s="85"/>
      <c r="F28" s="86"/>
      <c r="G28" s="87">
        <f t="shared" ref="G28:G32" si="20">+G27</f>
        <v>0</v>
      </c>
      <c r="H28" s="88">
        <f t="shared" ref="H28:H32" si="21">+H27*$D28</f>
        <v>0</v>
      </c>
      <c r="I28" s="89">
        <f t="shared" ref="I28:I32" si="22">+I27*$D28</f>
        <v>0</v>
      </c>
      <c r="J28" s="89">
        <f t="shared" ref="J28:K32" si="23">+J27*$D28</f>
        <v>0</v>
      </c>
      <c r="K28" s="89">
        <f t="shared" si="23"/>
        <v>0</v>
      </c>
      <c r="L28" s="89">
        <f t="shared" ref="L28:L32" si="24">+L27*$D28</f>
        <v>0</v>
      </c>
      <c r="M28" s="89">
        <f t="shared" ref="M28:M32" si="25">+M27*$D28</f>
        <v>0</v>
      </c>
      <c r="N28" s="89">
        <f t="shared" ref="N28:N32" si="26">+N27*$D28</f>
        <v>0</v>
      </c>
      <c r="O28" s="89">
        <f t="shared" ref="O28:P32" si="27">+O27*$D28</f>
        <v>0</v>
      </c>
      <c r="P28" s="89">
        <f t="shared" si="27"/>
        <v>0</v>
      </c>
      <c r="Q28" s="89">
        <f t="shared" ref="Q28:Q32" si="28">+Q27*$D28</f>
        <v>0</v>
      </c>
      <c r="R28" s="90">
        <f t="shared" ref="R28:R32" si="29">SUM(H28:Q28)</f>
        <v>0</v>
      </c>
    </row>
    <row r="29" spans="2:18">
      <c r="B29" s="48">
        <v>0</v>
      </c>
      <c r="C29" s="91"/>
      <c r="D29" s="92"/>
      <c r="E29" s="93"/>
      <c r="F29" s="94"/>
      <c r="G29" s="95"/>
      <c r="H29" s="96"/>
      <c r="I29" s="97"/>
      <c r="J29" s="97"/>
      <c r="K29" s="97"/>
      <c r="L29" s="97">
        <f>+I29*L$7</f>
        <v>0</v>
      </c>
      <c r="M29" s="97">
        <f>+I29*M$7</f>
        <v>0</v>
      </c>
      <c r="N29" s="97"/>
      <c r="O29" s="97"/>
      <c r="P29" s="97"/>
      <c r="Q29" s="97"/>
      <c r="R29" s="98">
        <f t="shared" si="29"/>
        <v>0</v>
      </c>
    </row>
    <row r="30" spans="2:18" ht="15.75" thickBot="1">
      <c r="B30" s="48">
        <v>1</v>
      </c>
      <c r="C30" s="84" t="str">
        <f t="shared" ref="C30:C32" si="30">+IF(C29="","",C29)</f>
        <v/>
      </c>
      <c r="D30" s="82">
        <v>0.25</v>
      </c>
      <c r="E30" s="85"/>
      <c r="F30" s="86"/>
      <c r="G30" s="87">
        <f t="shared" ref="G30:G32" si="31">+G29</f>
        <v>0</v>
      </c>
      <c r="H30" s="88">
        <f t="shared" ref="H30:H32" si="32">+H29*$D30</f>
        <v>0</v>
      </c>
      <c r="I30" s="89">
        <f t="shared" ref="I30:I32" si="33">+I29*$D30</f>
        <v>0</v>
      </c>
      <c r="J30" s="89">
        <f t="shared" ref="J30:K32" si="34">+J29*$D30</f>
        <v>0</v>
      </c>
      <c r="K30" s="89">
        <f t="shared" si="34"/>
        <v>0</v>
      </c>
      <c r="L30" s="89">
        <f t="shared" ref="L30:L32" si="35">+L29*$D30</f>
        <v>0</v>
      </c>
      <c r="M30" s="89">
        <f t="shared" ref="M30:M32" si="36">+M29*$D30</f>
        <v>0</v>
      </c>
      <c r="N30" s="89">
        <f t="shared" ref="N30:N32" si="37">+N29*$D30</f>
        <v>0</v>
      </c>
      <c r="O30" s="89">
        <f t="shared" ref="O30:P32" si="38">+O29*$D30</f>
        <v>0</v>
      </c>
      <c r="P30" s="89">
        <f t="shared" si="38"/>
        <v>0</v>
      </c>
      <c r="Q30" s="89">
        <f t="shared" ref="Q30:Q32" si="39">+Q29*$D30</f>
        <v>0</v>
      </c>
      <c r="R30" s="90">
        <f t="shared" si="29"/>
        <v>0</v>
      </c>
    </row>
    <row r="31" spans="2:18">
      <c r="B31" s="48">
        <v>0</v>
      </c>
      <c r="C31" s="64"/>
      <c r="D31" s="22"/>
      <c r="E31" s="23"/>
      <c r="F31" s="24"/>
      <c r="G31" s="25"/>
      <c r="H31" s="96"/>
      <c r="I31" s="97"/>
      <c r="J31" s="97"/>
      <c r="K31" s="97"/>
      <c r="L31" s="97">
        <f>+I31*L$7</f>
        <v>0</v>
      </c>
      <c r="M31" s="97">
        <f>+I31*M$7</f>
        <v>0</v>
      </c>
      <c r="N31" s="97"/>
      <c r="O31" s="97"/>
      <c r="P31" s="97"/>
      <c r="Q31" s="97"/>
      <c r="R31" s="98">
        <f t="shared" si="29"/>
        <v>0</v>
      </c>
    </row>
    <row r="32" spans="2:18" ht="15.75" thickBot="1">
      <c r="B32" s="48">
        <v>1</v>
      </c>
      <c r="C32" s="39" t="str">
        <f t="shared" ref="C32" si="40">+IF(C31="","",C31)</f>
        <v/>
      </c>
      <c r="D32" s="65">
        <v>0.25</v>
      </c>
      <c r="E32" s="40"/>
      <c r="F32" s="41"/>
      <c r="G32" s="42">
        <f t="shared" ref="G32" si="41">+G31</f>
        <v>0</v>
      </c>
      <c r="H32" s="88">
        <f t="shared" ref="H32" si="42">+H31*$D32</f>
        <v>0</v>
      </c>
      <c r="I32" s="89">
        <f t="shared" ref="I32" si="43">+I31*$D32</f>
        <v>0</v>
      </c>
      <c r="J32" s="89">
        <f t="shared" ref="J32:K32" si="44">+J31*$D32</f>
        <v>0</v>
      </c>
      <c r="K32" s="89">
        <f t="shared" si="44"/>
        <v>0</v>
      </c>
      <c r="L32" s="89">
        <f t="shared" ref="L32" si="45">+L31*$D32</f>
        <v>0</v>
      </c>
      <c r="M32" s="89">
        <f t="shared" ref="M32" si="46">+M31*$D32</f>
        <v>0</v>
      </c>
      <c r="N32" s="89">
        <f t="shared" ref="N32" si="47">+N31*$D32</f>
        <v>0</v>
      </c>
      <c r="O32" s="89">
        <f t="shared" ref="O32:P32" si="48">+O31*$D32</f>
        <v>0</v>
      </c>
      <c r="P32" s="89">
        <f t="shared" si="48"/>
        <v>0</v>
      </c>
      <c r="Q32" s="89">
        <f t="shared" ref="Q32" si="49">+Q31*$D32</f>
        <v>0</v>
      </c>
      <c r="R32" s="90">
        <f t="shared" si="29"/>
        <v>0</v>
      </c>
    </row>
    <row r="33" spans="2:18">
      <c r="G33" s="62" t="s">
        <v>18</v>
      </c>
      <c r="H33" s="43">
        <f>SUMPRODUCT(H23:H32,$B$23:$B$32)</f>
        <v>0</v>
      </c>
      <c r="I33" s="44">
        <f t="shared" ref="I33:R33" si="50">SUMPRODUCT(I23:I32,$B$23:$B$32)</f>
        <v>0</v>
      </c>
      <c r="J33" s="45">
        <f t="shared" si="50"/>
        <v>0</v>
      </c>
      <c r="K33" s="45">
        <f t="shared" si="50"/>
        <v>0</v>
      </c>
      <c r="L33" s="44">
        <f t="shared" si="50"/>
        <v>0</v>
      </c>
      <c r="M33" s="63">
        <f t="shared" si="50"/>
        <v>0</v>
      </c>
      <c r="N33" s="45">
        <f t="shared" si="50"/>
        <v>0</v>
      </c>
      <c r="O33" s="44">
        <f t="shared" si="50"/>
        <v>0</v>
      </c>
      <c r="P33" s="44">
        <f t="shared" si="50"/>
        <v>0</v>
      </c>
      <c r="Q33" s="44">
        <f t="shared" si="50"/>
        <v>0</v>
      </c>
      <c r="R33" s="47">
        <f t="shared" si="50"/>
        <v>0</v>
      </c>
    </row>
    <row r="34" spans="2:18"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2:18">
      <c r="C35" s="1" t="s">
        <v>24</v>
      </c>
      <c r="D35" s="55"/>
      <c r="E35" s="56"/>
      <c r="F35" s="57"/>
      <c r="G35" s="58"/>
      <c r="H35" s="58"/>
      <c r="I35" s="58"/>
      <c r="J35" s="58"/>
      <c r="K35" s="58"/>
      <c r="L35" s="58"/>
      <c r="M35" s="58"/>
      <c r="N35" s="58"/>
      <c r="O35" s="29"/>
      <c r="P35" s="29"/>
      <c r="Q35" s="29"/>
      <c r="R35" s="29"/>
    </row>
    <row r="36" spans="2:18">
      <c r="B36" s="48">
        <v>1</v>
      </c>
      <c r="C36" s="76">
        <v>40555</v>
      </c>
      <c r="D36" s="77"/>
      <c r="E36" s="78">
        <v>11</v>
      </c>
      <c r="F36" s="79" t="s">
        <v>25</v>
      </c>
      <c r="G36" s="33" t="s">
        <v>39</v>
      </c>
      <c r="H36" s="80"/>
      <c r="I36" s="81">
        <v>9.6300000000000008</v>
      </c>
      <c r="J36" s="81"/>
      <c r="K36" s="81"/>
      <c r="L36" s="81">
        <v>0</v>
      </c>
      <c r="M36" s="81">
        <v>1.92</v>
      </c>
      <c r="N36" s="81"/>
      <c r="O36" s="81"/>
      <c r="P36" s="81"/>
      <c r="Q36" s="81"/>
      <c r="R36" s="38">
        <f t="shared" ref="R36:R37" si="51">SUM(H36:Q36)</f>
        <v>11.55</v>
      </c>
    </row>
    <row r="37" spans="2:18" ht="15.75" thickBot="1">
      <c r="B37" s="48">
        <v>0</v>
      </c>
      <c r="C37" s="84">
        <f t="shared" ref="C37:C43" si="52">+IF(C36="","",C36)</f>
        <v>40555</v>
      </c>
      <c r="D37" s="82">
        <v>1</v>
      </c>
      <c r="E37" s="85"/>
      <c r="F37" s="83">
        <v>1.2</v>
      </c>
      <c r="G37" s="87" t="str">
        <f>+IF(G36="","",G36)</f>
        <v>KKR</v>
      </c>
      <c r="H37" s="88">
        <f>+H36*$D37*$F37</f>
        <v>0</v>
      </c>
      <c r="I37" s="89">
        <f t="shared" ref="I37:Q37" si="53">+I36*$D37*$F37</f>
        <v>11.556000000000001</v>
      </c>
      <c r="J37" s="89">
        <f t="shared" si="53"/>
        <v>0</v>
      </c>
      <c r="K37" s="89">
        <f t="shared" si="53"/>
        <v>0</v>
      </c>
      <c r="L37" s="89">
        <f t="shared" si="53"/>
        <v>0</v>
      </c>
      <c r="M37" s="89">
        <f t="shared" si="53"/>
        <v>2.3039999999999998</v>
      </c>
      <c r="N37" s="89">
        <f t="shared" si="53"/>
        <v>0</v>
      </c>
      <c r="O37" s="89">
        <f t="shared" si="53"/>
        <v>0</v>
      </c>
      <c r="P37" s="89">
        <f t="shared" si="53"/>
        <v>0</v>
      </c>
      <c r="Q37" s="89">
        <f t="shared" si="53"/>
        <v>0</v>
      </c>
      <c r="R37" s="90">
        <f t="shared" si="51"/>
        <v>13.860000000000001</v>
      </c>
    </row>
    <row r="38" spans="2:18">
      <c r="B38" s="48">
        <v>1</v>
      </c>
      <c r="C38" s="91">
        <v>40555</v>
      </c>
      <c r="D38" s="92"/>
      <c r="E38" s="93">
        <v>12</v>
      </c>
      <c r="F38" s="94"/>
      <c r="G38" s="33" t="s">
        <v>39</v>
      </c>
      <c r="H38" s="96"/>
      <c r="I38" s="97">
        <v>21.89</v>
      </c>
      <c r="J38" s="97"/>
      <c r="K38" s="97"/>
      <c r="L38" s="97"/>
      <c r="M38" s="81">
        <v>0</v>
      </c>
      <c r="N38" s="97"/>
      <c r="O38" s="97"/>
      <c r="P38" s="97"/>
      <c r="Q38" s="97"/>
      <c r="R38" s="98">
        <f t="shared" ref="R38:R43" si="54">SUM(H38:Q38)</f>
        <v>21.89</v>
      </c>
    </row>
    <row r="39" spans="2:18" ht="15.75" thickBot="1">
      <c r="B39" s="48">
        <v>0</v>
      </c>
      <c r="C39" s="84">
        <f t="shared" ref="C39:C43" si="55">+IF(C38="","",C38)</f>
        <v>40555</v>
      </c>
      <c r="D39" s="82">
        <v>1</v>
      </c>
      <c r="E39" s="85"/>
      <c r="F39" s="83">
        <v>1</v>
      </c>
      <c r="G39" s="87" t="str">
        <f t="shared" ref="G39:G43" si="56">+IF(G38="","",G38)</f>
        <v>KKR</v>
      </c>
      <c r="H39" s="88">
        <f t="shared" ref="H39" si="57">+H38*$D39*$F39</f>
        <v>0</v>
      </c>
      <c r="I39" s="89">
        <f t="shared" ref="I39" si="58">+I38*$D39*$F39</f>
        <v>21.89</v>
      </c>
      <c r="J39" s="89">
        <f t="shared" ref="J39:K39" si="59">+J38*$D39*$F39</f>
        <v>0</v>
      </c>
      <c r="K39" s="89">
        <f t="shared" si="59"/>
        <v>0</v>
      </c>
      <c r="L39" s="89">
        <f t="shared" ref="L39" si="60">+L38*$D39*$F39</f>
        <v>0</v>
      </c>
      <c r="M39" s="89">
        <f t="shared" ref="M39" si="61">+M38*$D39*$F39</f>
        <v>0</v>
      </c>
      <c r="N39" s="89">
        <f t="shared" ref="N39" si="62">+N38*$D39*$F39</f>
        <v>0</v>
      </c>
      <c r="O39" s="89">
        <f t="shared" ref="O39:P39" si="63">+O38*$D39*$F39</f>
        <v>0</v>
      </c>
      <c r="P39" s="89">
        <f t="shared" si="63"/>
        <v>0</v>
      </c>
      <c r="Q39" s="89">
        <f t="shared" ref="Q39" si="64">+Q38*$D39*$F39</f>
        <v>0</v>
      </c>
      <c r="R39" s="90">
        <f t="shared" si="54"/>
        <v>21.89</v>
      </c>
    </row>
    <row r="40" spans="2:18">
      <c r="B40" s="48">
        <v>1</v>
      </c>
      <c r="C40" s="91"/>
      <c r="D40" s="92"/>
      <c r="E40" s="93"/>
      <c r="F40" s="94"/>
      <c r="G40" s="33"/>
      <c r="H40" s="96"/>
      <c r="I40" s="97">
        <v>0</v>
      </c>
      <c r="J40" s="97"/>
      <c r="K40" s="97"/>
      <c r="L40" s="97"/>
      <c r="M40" s="97">
        <v>0</v>
      </c>
      <c r="N40" s="97"/>
      <c r="O40" s="97"/>
      <c r="P40" s="97"/>
      <c r="Q40" s="97"/>
      <c r="R40" s="98">
        <f t="shared" si="54"/>
        <v>0</v>
      </c>
    </row>
    <row r="41" spans="2:18" ht="15.75" thickBot="1">
      <c r="B41" s="48">
        <v>0</v>
      </c>
      <c r="C41" s="84" t="str">
        <f t="shared" ref="C41:C43" si="65">+IF(C40="","",C40)</f>
        <v/>
      </c>
      <c r="D41" s="82">
        <v>1</v>
      </c>
      <c r="E41" s="85"/>
      <c r="F41" s="83">
        <v>1</v>
      </c>
      <c r="G41" s="87" t="str">
        <f t="shared" ref="G41:G43" si="66">+IF(G40="","",G40)</f>
        <v/>
      </c>
      <c r="H41" s="88">
        <f t="shared" ref="H41" si="67">+H40*$D41*$F41</f>
        <v>0</v>
      </c>
      <c r="I41" s="89">
        <f t="shared" ref="I41" si="68">+I40*$D41*$F41</f>
        <v>0</v>
      </c>
      <c r="J41" s="89">
        <f t="shared" ref="J41:K41" si="69">+J40*$D41*$F41</f>
        <v>0</v>
      </c>
      <c r="K41" s="89">
        <f t="shared" si="69"/>
        <v>0</v>
      </c>
      <c r="L41" s="89">
        <f t="shared" ref="L41" si="70">+L40*$D41*$F41</f>
        <v>0</v>
      </c>
      <c r="M41" s="89">
        <f t="shared" ref="M41" si="71">+M40*$D41*$F41</f>
        <v>0</v>
      </c>
      <c r="N41" s="89">
        <f t="shared" ref="N41" si="72">+N40*$D41*$F41</f>
        <v>0</v>
      </c>
      <c r="O41" s="89">
        <f t="shared" ref="O41:P41" si="73">+O40*$D41*$F41</f>
        <v>0</v>
      </c>
      <c r="P41" s="89">
        <f t="shared" si="73"/>
        <v>0</v>
      </c>
      <c r="Q41" s="89">
        <f t="shared" ref="Q41" si="74">+Q40*$D41*$F41</f>
        <v>0</v>
      </c>
      <c r="R41" s="90">
        <f t="shared" si="54"/>
        <v>0</v>
      </c>
    </row>
    <row r="42" spans="2:18">
      <c r="B42" s="48">
        <v>1</v>
      </c>
      <c r="C42" s="91"/>
      <c r="D42" s="92"/>
      <c r="E42" s="93"/>
      <c r="F42" s="94"/>
      <c r="G42" s="95"/>
      <c r="H42" s="96"/>
      <c r="I42" s="97">
        <v>0</v>
      </c>
      <c r="J42" s="97"/>
      <c r="K42" s="97"/>
      <c r="L42" s="97"/>
      <c r="M42" s="97">
        <v>0</v>
      </c>
      <c r="N42" s="97"/>
      <c r="O42" s="97"/>
      <c r="P42" s="97"/>
      <c r="Q42" s="97"/>
      <c r="R42" s="98">
        <f t="shared" si="54"/>
        <v>0</v>
      </c>
    </row>
    <row r="43" spans="2:18" ht="15.75" thickBot="1">
      <c r="B43" s="48">
        <v>0</v>
      </c>
      <c r="C43" s="84" t="str">
        <f t="shared" ref="C43" si="75">+IF(C42="","",C42)</f>
        <v/>
      </c>
      <c r="D43" s="82">
        <v>1</v>
      </c>
      <c r="E43" s="85"/>
      <c r="F43" s="83">
        <v>1</v>
      </c>
      <c r="G43" s="87" t="str">
        <f t="shared" ref="G43" si="76">+IF(G42="","",G42)</f>
        <v/>
      </c>
      <c r="H43" s="88">
        <f t="shared" ref="H43" si="77">+H42*$D43*$F43</f>
        <v>0</v>
      </c>
      <c r="I43" s="89">
        <f t="shared" ref="I43" si="78">+I42*$D43*$F43</f>
        <v>0</v>
      </c>
      <c r="J43" s="89">
        <f t="shared" ref="J43:K43" si="79">+J42*$D43*$F43</f>
        <v>0</v>
      </c>
      <c r="K43" s="89">
        <f t="shared" si="79"/>
        <v>0</v>
      </c>
      <c r="L43" s="89">
        <f t="shared" ref="L43" si="80">+L42*$D43*$F43</f>
        <v>0</v>
      </c>
      <c r="M43" s="89">
        <f t="shared" ref="M43" si="81">+M42*$D43*$F43</f>
        <v>0</v>
      </c>
      <c r="N43" s="89">
        <f t="shared" ref="N43" si="82">+N42*$D43*$F43</f>
        <v>0</v>
      </c>
      <c r="O43" s="89">
        <f t="shared" ref="O43:P43" si="83">+O42*$D43*$F43</f>
        <v>0</v>
      </c>
      <c r="P43" s="89">
        <f t="shared" si="83"/>
        <v>0</v>
      </c>
      <c r="Q43" s="89">
        <f t="shared" ref="Q43" si="84">+Q42*$D43*$F43</f>
        <v>0</v>
      </c>
      <c r="R43" s="90">
        <f t="shared" si="54"/>
        <v>0</v>
      </c>
    </row>
    <row r="44" spans="2:18">
      <c r="G44" s="62" t="s">
        <v>19</v>
      </c>
      <c r="H44" s="43">
        <f>SUMPRODUCT($B$36:$B$43,H36:H43)</f>
        <v>0</v>
      </c>
      <c r="I44" s="44">
        <f t="shared" ref="I44:R44" si="85">SUMPRODUCT($B$36:$B$43,I36:I43)</f>
        <v>31.520000000000003</v>
      </c>
      <c r="J44" s="45">
        <f t="shared" si="85"/>
        <v>0</v>
      </c>
      <c r="K44" s="45">
        <f t="shared" si="85"/>
        <v>0</v>
      </c>
      <c r="L44" s="44">
        <f t="shared" si="85"/>
        <v>0</v>
      </c>
      <c r="M44" s="63">
        <f t="shared" si="85"/>
        <v>1.92</v>
      </c>
      <c r="N44" s="45">
        <f t="shared" si="85"/>
        <v>0</v>
      </c>
      <c r="O44" s="44">
        <f t="shared" si="85"/>
        <v>0</v>
      </c>
      <c r="P44" s="44">
        <f t="shared" si="85"/>
        <v>0</v>
      </c>
      <c r="Q44" s="44">
        <f t="shared" si="85"/>
        <v>0</v>
      </c>
      <c r="R44" s="47">
        <f t="shared" si="85"/>
        <v>33.44</v>
      </c>
    </row>
    <row r="46" spans="2:18">
      <c r="G46" s="49" t="s">
        <v>20</v>
      </c>
      <c r="H46" s="50">
        <f>+H21+H33+H44</f>
        <v>0</v>
      </c>
      <c r="I46" s="51">
        <f>+I21+I33+I44</f>
        <v>240.75682464454977</v>
      </c>
      <c r="J46" s="52">
        <f>+J21+J33+J44</f>
        <v>187.32</v>
      </c>
      <c r="K46" s="52">
        <f>+K21+K33+K44</f>
        <v>79.430000000000007</v>
      </c>
      <c r="L46" s="51">
        <f>+L21+L33+L44</f>
        <v>44.330175355450244</v>
      </c>
      <c r="M46" s="53">
        <f>+M21+M33+M44</f>
        <v>33.460897630331758</v>
      </c>
      <c r="N46" s="52">
        <f>+N21+N33+N44</f>
        <v>88</v>
      </c>
      <c r="O46" s="51">
        <f>+O21+O33+O44</f>
        <v>0</v>
      </c>
      <c r="P46" s="51">
        <f>+P21+P33+P44</f>
        <v>0</v>
      </c>
      <c r="Q46" s="51">
        <f>+Q21+Q33+Q44</f>
        <v>15.3</v>
      </c>
      <c r="R46" s="54">
        <f>+R21+R33+R44</f>
        <v>688.59789763033177</v>
      </c>
    </row>
    <row r="48" spans="2:18">
      <c r="C48" s="105" t="s">
        <v>26</v>
      </c>
      <c r="D48" s="106" t="s">
        <v>28</v>
      </c>
      <c r="E48" s="106" t="s">
        <v>29</v>
      </c>
      <c r="F48" s="106" t="s">
        <v>30</v>
      </c>
      <c r="G48" s="106" t="s">
        <v>27</v>
      </c>
      <c r="H48" s="106" t="s">
        <v>32</v>
      </c>
      <c r="I48" s="107" t="s">
        <v>51</v>
      </c>
    </row>
    <row r="49" spans="3:12">
      <c r="C49" s="108">
        <v>40545</v>
      </c>
      <c r="D49" s="109" t="s">
        <v>36</v>
      </c>
      <c r="E49" s="109" t="s">
        <v>31</v>
      </c>
      <c r="F49" s="110">
        <v>21</v>
      </c>
      <c r="G49" s="109" t="s">
        <v>33</v>
      </c>
      <c r="H49" s="109" t="s">
        <v>34</v>
      </c>
      <c r="I49" s="111">
        <f>+IF(H49="Oui",2*F49,F49)</f>
        <v>42</v>
      </c>
    </row>
    <row r="50" spans="3:12">
      <c r="C50" s="112">
        <v>40547</v>
      </c>
      <c r="D50" s="113" t="s">
        <v>36</v>
      </c>
      <c r="E50" s="113" t="s">
        <v>31</v>
      </c>
      <c r="F50" s="56">
        <v>21</v>
      </c>
      <c r="G50" s="113" t="s">
        <v>35</v>
      </c>
      <c r="H50" s="113" t="s">
        <v>34</v>
      </c>
      <c r="I50" s="114">
        <f>+IF(H50="Oui",2*F50,F50)</f>
        <v>42</v>
      </c>
    </row>
    <row r="51" spans="3:12">
      <c r="C51" s="112">
        <v>40550</v>
      </c>
      <c r="D51" s="113" t="s">
        <v>36</v>
      </c>
      <c r="E51" s="113" t="s">
        <v>31</v>
      </c>
      <c r="F51" s="56">
        <v>21</v>
      </c>
      <c r="G51" s="113" t="s">
        <v>33</v>
      </c>
      <c r="H51" s="113" t="s">
        <v>34</v>
      </c>
      <c r="I51" s="114">
        <f>+IF(H51="Oui",2*F51,F51)</f>
        <v>42</v>
      </c>
    </row>
    <row r="52" spans="3:12">
      <c r="C52" s="112">
        <v>40552</v>
      </c>
      <c r="D52" s="113" t="s">
        <v>36</v>
      </c>
      <c r="E52" s="113" t="s">
        <v>31</v>
      </c>
      <c r="F52" s="56">
        <v>21</v>
      </c>
      <c r="G52" s="113" t="s">
        <v>38</v>
      </c>
      <c r="H52" s="113" t="s">
        <v>34</v>
      </c>
      <c r="I52" s="114">
        <f>+IF(H52="Oui",2*F52,F52)</f>
        <v>42</v>
      </c>
    </row>
    <row r="53" spans="3:12">
      <c r="C53" s="14">
        <v>40556</v>
      </c>
      <c r="D53" s="113" t="s">
        <v>36</v>
      </c>
      <c r="E53" s="113" t="s">
        <v>31</v>
      </c>
      <c r="F53" s="56">
        <v>21</v>
      </c>
      <c r="G53" s="113" t="s">
        <v>4</v>
      </c>
      <c r="H53" s="113" t="s">
        <v>34</v>
      </c>
      <c r="I53" s="114">
        <f>+IF(H53="Oui",2*F53,F53)</f>
        <v>42</v>
      </c>
    </row>
    <row r="54" spans="3:12">
      <c r="C54" s="112">
        <v>40557</v>
      </c>
      <c r="D54" s="113" t="s">
        <v>36</v>
      </c>
      <c r="E54" s="113" t="s">
        <v>31</v>
      </c>
      <c r="F54" s="56">
        <v>21</v>
      </c>
      <c r="G54" s="113" t="s">
        <v>41</v>
      </c>
      <c r="H54" s="113" t="s">
        <v>34</v>
      </c>
      <c r="I54" s="114">
        <f>+IF(H54="Oui",2*F54,F54)</f>
        <v>42</v>
      </c>
    </row>
    <row r="55" spans="3:12">
      <c r="C55" s="112">
        <v>40560</v>
      </c>
      <c r="D55" s="113" t="s">
        <v>36</v>
      </c>
      <c r="E55" s="113" t="s">
        <v>31</v>
      </c>
      <c r="F55" s="56">
        <v>21</v>
      </c>
      <c r="G55" s="113" t="s">
        <v>42</v>
      </c>
      <c r="H55" s="113" t="s">
        <v>34</v>
      </c>
      <c r="I55" s="114">
        <f t="shared" ref="I55:I60" si="86">+IF(H55="Oui",2*F55,F55)</f>
        <v>42</v>
      </c>
    </row>
    <row r="56" spans="3:12">
      <c r="C56" s="112">
        <v>40561</v>
      </c>
      <c r="D56" s="113" t="s">
        <v>36</v>
      </c>
      <c r="E56" s="113" t="s">
        <v>31</v>
      </c>
      <c r="F56" s="56">
        <v>21</v>
      </c>
      <c r="G56" s="113" t="s">
        <v>43</v>
      </c>
      <c r="H56" s="113" t="s">
        <v>34</v>
      </c>
      <c r="I56" s="114">
        <f t="shared" si="86"/>
        <v>42</v>
      </c>
    </row>
    <row r="57" spans="3:12">
      <c r="C57" s="112">
        <v>40562</v>
      </c>
      <c r="D57" s="113" t="s">
        <v>36</v>
      </c>
      <c r="E57" s="113" t="s">
        <v>31</v>
      </c>
      <c r="F57" s="56">
        <v>21</v>
      </c>
      <c r="G57" s="113" t="s">
        <v>44</v>
      </c>
      <c r="H57" s="113" t="s">
        <v>34</v>
      </c>
      <c r="I57" s="114">
        <f t="shared" si="86"/>
        <v>42</v>
      </c>
    </row>
    <row r="58" spans="3:12">
      <c r="C58" s="112">
        <v>40564</v>
      </c>
      <c r="D58" s="113" t="s">
        <v>36</v>
      </c>
      <c r="E58" s="113" t="s">
        <v>31</v>
      </c>
      <c r="F58" s="56">
        <v>21</v>
      </c>
      <c r="G58" s="113" t="s">
        <v>45</v>
      </c>
      <c r="H58" s="113" t="s">
        <v>34</v>
      </c>
      <c r="I58" s="114">
        <f t="shared" si="86"/>
        <v>42</v>
      </c>
    </row>
    <row r="59" spans="3:12">
      <c r="C59" s="112">
        <v>40567</v>
      </c>
      <c r="D59" s="113" t="s">
        <v>36</v>
      </c>
      <c r="E59" s="113" t="s">
        <v>31</v>
      </c>
      <c r="F59" s="56">
        <v>21</v>
      </c>
      <c r="G59" s="113" t="s">
        <v>46</v>
      </c>
      <c r="H59" s="113" t="s">
        <v>34</v>
      </c>
      <c r="I59" s="114">
        <f t="shared" si="86"/>
        <v>42</v>
      </c>
    </row>
    <row r="60" spans="3:12">
      <c r="C60" s="112">
        <v>40568</v>
      </c>
      <c r="D60" s="113" t="s">
        <v>36</v>
      </c>
      <c r="E60" s="113" t="s">
        <v>31</v>
      </c>
      <c r="F60" s="56">
        <v>21</v>
      </c>
      <c r="G60" s="113" t="s">
        <v>47</v>
      </c>
      <c r="H60" s="113" t="s">
        <v>34</v>
      </c>
      <c r="I60" s="114">
        <f t="shared" si="86"/>
        <v>42</v>
      </c>
    </row>
    <row r="61" spans="3:12">
      <c r="C61" s="112">
        <v>40569</v>
      </c>
      <c r="D61" s="113" t="s">
        <v>36</v>
      </c>
      <c r="E61" s="113" t="s">
        <v>31</v>
      </c>
      <c r="F61" s="56">
        <v>21</v>
      </c>
      <c r="G61" s="113" t="s">
        <v>48</v>
      </c>
      <c r="H61" s="113" t="s">
        <v>34</v>
      </c>
      <c r="I61" s="114">
        <f t="shared" ref="I61:I62" si="87">+IF(H61="Oui",2*F61,F61)</f>
        <v>42</v>
      </c>
    </row>
    <row r="62" spans="3:12">
      <c r="C62" s="115">
        <v>40571</v>
      </c>
      <c r="D62" s="116" t="s">
        <v>36</v>
      </c>
      <c r="E62" s="116" t="s">
        <v>31</v>
      </c>
      <c r="F62" s="117">
        <v>21</v>
      </c>
      <c r="G62" s="116" t="s">
        <v>49</v>
      </c>
      <c r="H62" s="116" t="s">
        <v>34</v>
      </c>
      <c r="I62" s="118">
        <f t="shared" si="87"/>
        <v>42</v>
      </c>
      <c r="J62" s="120" t="s">
        <v>52</v>
      </c>
      <c r="K62" s="109"/>
      <c r="L62" s="121" t="s">
        <v>53</v>
      </c>
    </row>
    <row r="63" spans="3:12">
      <c r="C63" s="99"/>
      <c r="D63" s="100"/>
      <c r="E63" s="100"/>
      <c r="F63" s="48"/>
      <c r="G63" s="100"/>
      <c r="H63" s="105" t="s">
        <v>51</v>
      </c>
      <c r="I63" s="122">
        <f>SUM(I49:I62)</f>
        <v>588</v>
      </c>
      <c r="J63" s="117">
        <v>0.44</v>
      </c>
      <c r="K63" s="117"/>
      <c r="L63" s="119">
        <f>+I63*J63</f>
        <v>258.72000000000003</v>
      </c>
    </row>
    <row r="64" spans="3:12">
      <c r="C64" s="99"/>
      <c r="D64" s="100"/>
      <c r="E64" s="100"/>
      <c r="F64" s="48"/>
      <c r="G64" s="100"/>
      <c r="H64" s="100"/>
      <c r="I64" s="48"/>
    </row>
    <row r="65" spans="3:9">
      <c r="C65" s="99"/>
      <c r="D65" s="100"/>
      <c r="E65" s="100"/>
      <c r="F65" s="48"/>
      <c r="G65" s="100"/>
      <c r="H65" s="100"/>
      <c r="I65" s="48"/>
    </row>
    <row r="66" spans="3:9">
      <c r="C66" s="99"/>
      <c r="D66" s="100"/>
      <c r="E66" s="100"/>
      <c r="F66" s="48"/>
      <c r="G66" s="100"/>
      <c r="H66" s="100"/>
      <c r="I66" s="48"/>
    </row>
    <row r="67" spans="3:9">
      <c r="C67" s="99"/>
      <c r="D67" s="100"/>
      <c r="E67" s="100"/>
      <c r="F67" s="48"/>
      <c r="G67" s="100"/>
      <c r="H67" s="100"/>
      <c r="I67" s="48"/>
    </row>
    <row r="68" spans="3:9">
      <c r="C68" s="99"/>
      <c r="D68" s="100"/>
      <c r="E68" s="100"/>
      <c r="F68" s="48"/>
      <c r="G68" s="100"/>
      <c r="H68" s="100"/>
      <c r="I68" s="48"/>
    </row>
    <row r="69" spans="3:9">
      <c r="C69" s="99"/>
      <c r="D69" s="100"/>
      <c r="E69" s="100"/>
      <c r="F69" s="48"/>
      <c r="G69" s="100"/>
      <c r="H69" s="100"/>
      <c r="I69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4" orientation="landscape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5:V68"/>
  <sheetViews>
    <sheetView showGridLines="0" topLeftCell="A45" workbookViewId="0">
      <selection activeCell="I48" sqref="I48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2" width="11.42578125" style="3"/>
    <col min="13" max="13" width="12.42578125" style="3" customWidth="1"/>
    <col min="14" max="16384" width="11.42578125" style="3"/>
  </cols>
  <sheetData>
    <row r="5" spans="2:22">
      <c r="H5" s="4" t="s">
        <v>14</v>
      </c>
      <c r="I5" s="5"/>
      <c r="J5" s="5"/>
      <c r="K5" s="5"/>
      <c r="L5" s="6"/>
      <c r="M5" s="5" t="s">
        <v>0</v>
      </c>
      <c r="N5" s="5"/>
      <c r="O5" s="6"/>
      <c r="P5" s="7"/>
    </row>
    <row r="6" spans="2:22">
      <c r="C6" s="60"/>
      <c r="D6" s="8"/>
      <c r="E6" s="8"/>
      <c r="F6" s="8"/>
      <c r="G6" s="9"/>
      <c r="H6" s="26" t="s">
        <v>21</v>
      </c>
      <c r="I6" s="10"/>
      <c r="J6" s="28"/>
      <c r="K6" s="75" t="s">
        <v>10</v>
      </c>
      <c r="L6" s="11"/>
      <c r="M6" s="12"/>
      <c r="N6" s="8"/>
      <c r="O6" s="8"/>
      <c r="P6" s="61"/>
    </row>
    <row r="7" spans="2:22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8</v>
      </c>
      <c r="H7" s="70" t="s">
        <v>5</v>
      </c>
      <c r="I7" s="67" t="s">
        <v>6</v>
      </c>
      <c r="J7" s="71" t="s">
        <v>7</v>
      </c>
      <c r="K7" s="72">
        <v>5.5E-2</v>
      </c>
      <c r="L7" s="73">
        <v>0.19600000000000001</v>
      </c>
      <c r="M7" s="71" t="s">
        <v>11</v>
      </c>
      <c r="N7" s="67" t="s">
        <v>12</v>
      </c>
      <c r="O7" s="67" t="s">
        <v>13</v>
      </c>
      <c r="P7" s="74" t="s">
        <v>3</v>
      </c>
    </row>
    <row r="8" spans="2:22" ht="17.25" customHeight="1">
      <c r="C8" s="1" t="s">
        <v>22</v>
      </c>
    </row>
    <row r="9" spans="2:22">
      <c r="B9" s="48">
        <v>1</v>
      </c>
      <c r="C9" s="31"/>
      <c r="D9" s="101" t="s">
        <v>15</v>
      </c>
      <c r="E9" s="32"/>
      <c r="F9" s="101" t="s">
        <v>15</v>
      </c>
      <c r="G9" s="33"/>
      <c r="H9" s="34"/>
      <c r="I9" s="35"/>
      <c r="J9" s="36"/>
      <c r="K9" s="35">
        <f t="shared" ref="K9:K15" si="0">+I9*K$7</f>
        <v>0</v>
      </c>
      <c r="L9" s="37">
        <f t="shared" ref="L9:L15" si="1">+I9*L$7</f>
        <v>0</v>
      </c>
      <c r="M9" s="36"/>
      <c r="N9" s="35"/>
      <c r="O9" s="35"/>
      <c r="P9" s="38">
        <f t="shared" ref="P9:P19" si="2">SUM(H9:O9)</f>
        <v>0</v>
      </c>
    </row>
    <row r="10" spans="2:22">
      <c r="B10" s="48">
        <v>1</v>
      </c>
      <c r="C10" s="14"/>
      <c r="D10" s="15" t="s">
        <v>15</v>
      </c>
      <c r="E10" s="15"/>
      <c r="F10" s="16" t="s">
        <v>15</v>
      </c>
      <c r="G10" s="17"/>
      <c r="H10" s="27"/>
      <c r="I10" s="18"/>
      <c r="J10" s="20"/>
      <c r="K10" s="18">
        <f t="shared" si="0"/>
        <v>0</v>
      </c>
      <c r="L10" s="19">
        <f t="shared" si="1"/>
        <v>0</v>
      </c>
      <c r="M10" s="20"/>
      <c r="N10" s="18"/>
      <c r="O10" s="18"/>
      <c r="P10" s="21">
        <f t="shared" si="2"/>
        <v>0</v>
      </c>
      <c r="V10" s="3">
        <v>39</v>
      </c>
    </row>
    <row r="11" spans="2:22">
      <c r="B11" s="48">
        <v>1</v>
      </c>
      <c r="C11" s="14"/>
      <c r="D11" s="15" t="s">
        <v>15</v>
      </c>
      <c r="E11" s="102"/>
      <c r="F11" s="16" t="s">
        <v>15</v>
      </c>
      <c r="G11" s="17"/>
      <c r="H11" s="27"/>
      <c r="I11" s="18"/>
      <c r="J11" s="20"/>
      <c r="K11" s="18">
        <f t="shared" si="0"/>
        <v>0</v>
      </c>
      <c r="L11" s="19">
        <f t="shared" si="1"/>
        <v>0</v>
      </c>
      <c r="M11" s="20"/>
      <c r="N11" s="18"/>
      <c r="O11" s="18"/>
      <c r="P11" s="21">
        <f t="shared" si="2"/>
        <v>0</v>
      </c>
      <c r="V11" s="3">
        <v>1.55</v>
      </c>
    </row>
    <row r="12" spans="2:22">
      <c r="B12" s="48">
        <v>1</v>
      </c>
      <c r="C12" s="14"/>
      <c r="D12" s="15" t="s">
        <v>15</v>
      </c>
      <c r="E12" s="15"/>
      <c r="F12" s="16" t="s">
        <v>15</v>
      </c>
      <c r="G12" s="17"/>
      <c r="H12" s="27"/>
      <c r="I12" s="18"/>
      <c r="J12" s="20"/>
      <c r="K12" s="18">
        <f t="shared" si="0"/>
        <v>0</v>
      </c>
      <c r="L12" s="19">
        <f t="shared" si="1"/>
        <v>0</v>
      </c>
      <c r="M12" s="20"/>
      <c r="N12" s="18"/>
      <c r="O12" s="18"/>
      <c r="P12" s="21">
        <f t="shared" si="2"/>
        <v>0</v>
      </c>
      <c r="V12" s="3">
        <f>+V10/V11</f>
        <v>25.161290322580644</v>
      </c>
    </row>
    <row r="13" spans="2:22">
      <c r="B13" s="48">
        <v>1</v>
      </c>
      <c r="C13" s="14"/>
      <c r="D13" s="15" t="s">
        <v>15</v>
      </c>
      <c r="E13" s="15"/>
      <c r="F13" s="16" t="s">
        <v>15</v>
      </c>
      <c r="G13" s="17"/>
      <c r="H13" s="27"/>
      <c r="I13" s="18"/>
      <c r="J13" s="20"/>
      <c r="K13" s="18">
        <f t="shared" si="0"/>
        <v>0</v>
      </c>
      <c r="L13" s="19">
        <f t="shared" si="1"/>
        <v>0</v>
      </c>
      <c r="M13" s="20"/>
      <c r="N13" s="18"/>
      <c r="O13" s="18"/>
      <c r="P13" s="21">
        <f t="shared" si="2"/>
        <v>0</v>
      </c>
      <c r="V13" s="3">
        <f>39/1.55</f>
        <v>25.161290322580644</v>
      </c>
    </row>
    <row r="14" spans="2:22">
      <c r="B14" s="48">
        <v>1</v>
      </c>
      <c r="C14" s="14"/>
      <c r="D14" s="15" t="s">
        <v>15</v>
      </c>
      <c r="E14" s="15"/>
      <c r="F14" s="16" t="s">
        <v>15</v>
      </c>
      <c r="G14" s="17"/>
      <c r="H14" s="27"/>
      <c r="I14" s="18"/>
      <c r="J14" s="20"/>
      <c r="K14" s="18">
        <f t="shared" si="0"/>
        <v>0</v>
      </c>
      <c r="L14" s="19">
        <f t="shared" si="1"/>
        <v>0</v>
      </c>
      <c r="M14" s="20"/>
      <c r="N14" s="18"/>
      <c r="O14" s="18"/>
      <c r="P14" s="21">
        <f t="shared" si="2"/>
        <v>0</v>
      </c>
    </row>
    <row r="15" spans="2:22">
      <c r="B15" s="48">
        <v>1</v>
      </c>
      <c r="C15" s="14"/>
      <c r="D15" s="15" t="s">
        <v>15</v>
      </c>
      <c r="E15" s="15"/>
      <c r="F15" s="16" t="s">
        <v>15</v>
      </c>
      <c r="G15" s="17"/>
      <c r="H15" s="27"/>
      <c r="I15" s="18"/>
      <c r="J15" s="20"/>
      <c r="K15" s="18">
        <f t="shared" ref="K11:K19" si="3">+I15*K$7</f>
        <v>0</v>
      </c>
      <c r="L15" s="19">
        <f t="shared" ref="L11:L19" si="4">+I15*L$7</f>
        <v>0</v>
      </c>
      <c r="M15" s="20"/>
      <c r="N15" s="18"/>
      <c r="O15" s="18"/>
      <c r="P15" s="21">
        <f t="shared" si="2"/>
        <v>0</v>
      </c>
    </row>
    <row r="16" spans="2:22">
      <c r="B16" s="48">
        <v>1</v>
      </c>
      <c r="C16" s="14"/>
      <c r="D16" s="15" t="s">
        <v>15</v>
      </c>
      <c r="E16" s="15"/>
      <c r="F16" s="16" t="s">
        <v>15</v>
      </c>
      <c r="G16" s="17"/>
      <c r="H16" s="27"/>
      <c r="I16" s="18"/>
      <c r="J16" s="20"/>
      <c r="K16" s="18">
        <f t="shared" si="3"/>
        <v>0</v>
      </c>
      <c r="L16" s="19">
        <f t="shared" si="4"/>
        <v>0</v>
      </c>
      <c r="M16" s="20"/>
      <c r="N16" s="18"/>
      <c r="O16" s="18"/>
      <c r="P16" s="21">
        <f t="shared" si="2"/>
        <v>0</v>
      </c>
    </row>
    <row r="17" spans="2:16">
      <c r="B17" s="48">
        <v>1</v>
      </c>
      <c r="C17" s="14"/>
      <c r="D17" s="15" t="s">
        <v>15</v>
      </c>
      <c r="E17" s="15"/>
      <c r="F17" s="16" t="s">
        <v>15</v>
      </c>
      <c r="G17" s="17"/>
      <c r="H17" s="27"/>
      <c r="I17" s="18"/>
      <c r="J17" s="20"/>
      <c r="K17" s="18">
        <f t="shared" si="3"/>
        <v>0</v>
      </c>
      <c r="L17" s="19">
        <f t="shared" si="4"/>
        <v>0</v>
      </c>
      <c r="M17" s="20"/>
      <c r="N17" s="18"/>
      <c r="O17" s="18"/>
      <c r="P17" s="21">
        <f t="shared" si="2"/>
        <v>0</v>
      </c>
    </row>
    <row r="18" spans="2:16">
      <c r="B18" s="48">
        <v>1</v>
      </c>
      <c r="C18" s="14"/>
      <c r="D18" s="15" t="s">
        <v>15</v>
      </c>
      <c r="E18" s="15"/>
      <c r="F18" s="16" t="s">
        <v>15</v>
      </c>
      <c r="G18" s="17"/>
      <c r="H18" s="27"/>
      <c r="I18" s="18"/>
      <c r="J18" s="20"/>
      <c r="K18" s="18">
        <f t="shared" si="3"/>
        <v>0</v>
      </c>
      <c r="L18" s="19">
        <f t="shared" si="4"/>
        <v>0</v>
      </c>
      <c r="M18" s="20"/>
      <c r="N18" s="18"/>
      <c r="O18" s="18"/>
      <c r="P18" s="21">
        <f t="shared" si="2"/>
        <v>0</v>
      </c>
    </row>
    <row r="19" spans="2:16">
      <c r="B19" s="48">
        <v>1</v>
      </c>
      <c r="C19" s="39"/>
      <c r="D19" s="40" t="s">
        <v>15</v>
      </c>
      <c r="E19" s="40"/>
      <c r="F19" s="41" t="s">
        <v>15</v>
      </c>
      <c r="G19" s="42"/>
      <c r="H19" s="43"/>
      <c r="I19" s="44"/>
      <c r="J19" s="45"/>
      <c r="K19" s="44">
        <f t="shared" si="3"/>
        <v>0</v>
      </c>
      <c r="L19" s="46">
        <f t="shared" si="4"/>
        <v>0</v>
      </c>
      <c r="M19" s="45"/>
      <c r="N19" s="44"/>
      <c r="O19" s="44"/>
      <c r="P19" s="47">
        <f t="shared" si="2"/>
        <v>0</v>
      </c>
    </row>
    <row r="20" spans="2:16">
      <c r="G20" s="49" t="s">
        <v>17</v>
      </c>
      <c r="H20" s="50">
        <f>SUMPRODUCT(H9:H19,$B$9:$B$19)</f>
        <v>0</v>
      </c>
      <c r="I20" s="51">
        <f t="shared" ref="I20:P20" si="5">SUMPRODUCT(I9:I19,$B$9:$B$19)</f>
        <v>0</v>
      </c>
      <c r="J20" s="52">
        <f t="shared" si="5"/>
        <v>0</v>
      </c>
      <c r="K20" s="51">
        <f t="shared" si="5"/>
        <v>0</v>
      </c>
      <c r="L20" s="53">
        <f t="shared" si="5"/>
        <v>0</v>
      </c>
      <c r="M20" s="52">
        <f t="shared" si="5"/>
        <v>0</v>
      </c>
      <c r="N20" s="51">
        <f t="shared" si="5"/>
        <v>0</v>
      </c>
      <c r="O20" s="51">
        <f t="shared" si="5"/>
        <v>0</v>
      </c>
      <c r="P20" s="54">
        <f t="shared" si="5"/>
        <v>0</v>
      </c>
    </row>
    <row r="21" spans="2:16" s="55" customFormat="1" ht="14.25" customHeight="1">
      <c r="C21" s="1" t="s">
        <v>23</v>
      </c>
      <c r="E21" s="56"/>
      <c r="F21" s="57"/>
      <c r="G21" s="58"/>
      <c r="H21" s="30"/>
      <c r="I21" s="30"/>
      <c r="J21" s="30"/>
      <c r="K21" s="30"/>
      <c r="L21" s="59"/>
      <c r="M21" s="30"/>
      <c r="N21" s="30"/>
      <c r="O21" s="30"/>
      <c r="P21" s="29"/>
    </row>
    <row r="22" spans="2:16">
      <c r="B22" s="48">
        <v>0</v>
      </c>
      <c r="C22" s="76"/>
      <c r="D22" s="77"/>
      <c r="E22" s="103" t="s">
        <v>50</v>
      </c>
      <c r="F22" s="79"/>
      <c r="G22" s="33"/>
      <c r="H22" s="80"/>
      <c r="I22" s="81">
        <v>0</v>
      </c>
      <c r="J22" s="81"/>
      <c r="K22" s="81">
        <f>+I22*K$7</f>
        <v>0</v>
      </c>
      <c r="L22" s="81">
        <f>+I22*L$7</f>
        <v>0</v>
      </c>
      <c r="M22" s="81"/>
      <c r="N22" s="81"/>
      <c r="O22" s="81"/>
      <c r="P22" s="38">
        <f t="shared" ref="P22:P31" si="6">SUM(H22:O22)</f>
        <v>0</v>
      </c>
    </row>
    <row r="23" spans="2:16" ht="15.75" thickBot="1">
      <c r="B23" s="48">
        <v>1</v>
      </c>
      <c r="C23" s="84" t="str">
        <f>+IF(C22="","",C22)</f>
        <v/>
      </c>
      <c r="D23" s="82">
        <v>0.25</v>
      </c>
      <c r="E23" s="85"/>
      <c r="F23" s="86"/>
      <c r="G23" s="87">
        <f>+G22</f>
        <v>0</v>
      </c>
      <c r="H23" s="88">
        <f>+H22*$D23</f>
        <v>0</v>
      </c>
      <c r="I23" s="89">
        <f t="shared" ref="I23:O23" si="7">+I22*$D23</f>
        <v>0</v>
      </c>
      <c r="J23" s="89">
        <f t="shared" si="7"/>
        <v>0</v>
      </c>
      <c r="K23" s="89">
        <f t="shared" si="7"/>
        <v>0</v>
      </c>
      <c r="L23" s="89">
        <f t="shared" si="7"/>
        <v>0</v>
      </c>
      <c r="M23" s="89">
        <f t="shared" si="7"/>
        <v>0</v>
      </c>
      <c r="N23" s="89">
        <f t="shared" si="7"/>
        <v>0</v>
      </c>
      <c r="O23" s="89">
        <f t="shared" si="7"/>
        <v>0</v>
      </c>
      <c r="P23" s="90">
        <f t="shared" si="6"/>
        <v>0</v>
      </c>
    </row>
    <row r="24" spans="2:16">
      <c r="B24" s="48">
        <v>0</v>
      </c>
      <c r="C24" s="91"/>
      <c r="D24" s="92"/>
      <c r="E24" s="104" t="s">
        <v>50</v>
      </c>
      <c r="F24" s="94"/>
      <c r="G24" s="95"/>
      <c r="H24" s="96"/>
      <c r="I24" s="97"/>
      <c r="J24" s="97"/>
      <c r="K24" s="97">
        <f>+I24*K$7</f>
        <v>0</v>
      </c>
      <c r="L24" s="97">
        <f>+I24*L$7</f>
        <v>0</v>
      </c>
      <c r="M24" s="97"/>
      <c r="N24" s="97"/>
      <c r="O24" s="97"/>
      <c r="P24" s="98">
        <f t="shared" si="6"/>
        <v>0</v>
      </c>
    </row>
    <row r="25" spans="2:16" ht="15.75" thickBot="1">
      <c r="B25" s="48">
        <v>1</v>
      </c>
      <c r="C25" s="84" t="str">
        <f>+IF(C24="","",C24)</f>
        <v/>
      </c>
      <c r="D25" s="82">
        <v>0.25</v>
      </c>
      <c r="E25" s="85"/>
      <c r="F25" s="86"/>
      <c r="G25" s="87">
        <f t="shared" ref="G25:G31" si="8">+G24</f>
        <v>0</v>
      </c>
      <c r="H25" s="88">
        <f t="shared" ref="H25:O31" si="9">+H24*$D25</f>
        <v>0</v>
      </c>
      <c r="I25" s="89">
        <f t="shared" si="9"/>
        <v>0</v>
      </c>
      <c r="J25" s="89">
        <f t="shared" si="9"/>
        <v>0</v>
      </c>
      <c r="K25" s="89">
        <f t="shared" si="9"/>
        <v>0</v>
      </c>
      <c r="L25" s="89">
        <f t="shared" si="9"/>
        <v>0</v>
      </c>
      <c r="M25" s="89">
        <f t="shared" si="9"/>
        <v>0</v>
      </c>
      <c r="N25" s="89">
        <f t="shared" si="9"/>
        <v>0</v>
      </c>
      <c r="O25" s="89">
        <f t="shared" si="9"/>
        <v>0</v>
      </c>
      <c r="P25" s="90">
        <f t="shared" si="6"/>
        <v>0</v>
      </c>
    </row>
    <row r="26" spans="2:16">
      <c r="B26" s="48">
        <v>0</v>
      </c>
      <c r="C26" s="91"/>
      <c r="D26" s="92"/>
      <c r="E26" s="93"/>
      <c r="F26" s="94"/>
      <c r="G26" s="95"/>
      <c r="H26" s="96"/>
      <c r="I26" s="97"/>
      <c r="J26" s="97"/>
      <c r="K26" s="97">
        <f>+I26*K$7</f>
        <v>0</v>
      </c>
      <c r="L26" s="97">
        <f>+I26*L$7</f>
        <v>0</v>
      </c>
      <c r="M26" s="97"/>
      <c r="N26" s="97"/>
      <c r="O26" s="97"/>
      <c r="P26" s="98">
        <f t="shared" si="6"/>
        <v>0</v>
      </c>
    </row>
    <row r="27" spans="2:16" ht="15.75" thickBot="1">
      <c r="B27" s="48">
        <v>1</v>
      </c>
      <c r="C27" s="84" t="str">
        <f t="shared" ref="C27:C31" si="10">+IF(C26="","",C26)</f>
        <v/>
      </c>
      <c r="D27" s="82">
        <v>0.25</v>
      </c>
      <c r="E27" s="85"/>
      <c r="F27" s="86"/>
      <c r="G27" s="87">
        <f t="shared" ref="G27:G31" si="11">+G26</f>
        <v>0</v>
      </c>
      <c r="H27" s="88">
        <f t="shared" ref="H27:O31" si="12">+H26*$D27</f>
        <v>0</v>
      </c>
      <c r="I27" s="89">
        <f t="shared" si="12"/>
        <v>0</v>
      </c>
      <c r="J27" s="89">
        <f t="shared" si="12"/>
        <v>0</v>
      </c>
      <c r="K27" s="89">
        <f t="shared" si="12"/>
        <v>0</v>
      </c>
      <c r="L27" s="89">
        <f t="shared" si="12"/>
        <v>0</v>
      </c>
      <c r="M27" s="89">
        <f t="shared" si="12"/>
        <v>0</v>
      </c>
      <c r="N27" s="89">
        <f t="shared" si="12"/>
        <v>0</v>
      </c>
      <c r="O27" s="89">
        <f t="shared" si="12"/>
        <v>0</v>
      </c>
      <c r="P27" s="90">
        <f t="shared" si="6"/>
        <v>0</v>
      </c>
    </row>
    <row r="28" spans="2:16">
      <c r="B28" s="48">
        <v>0</v>
      </c>
      <c r="C28" s="91"/>
      <c r="D28" s="92"/>
      <c r="E28" s="93"/>
      <c r="F28" s="94"/>
      <c r="G28" s="95"/>
      <c r="H28" s="96"/>
      <c r="I28" s="97"/>
      <c r="J28" s="97"/>
      <c r="K28" s="97">
        <f>+I28*K$7</f>
        <v>0</v>
      </c>
      <c r="L28" s="97">
        <f>+I28*L$7</f>
        <v>0</v>
      </c>
      <c r="M28" s="97"/>
      <c r="N28" s="97"/>
      <c r="O28" s="97"/>
      <c r="P28" s="98">
        <f t="shared" si="6"/>
        <v>0</v>
      </c>
    </row>
    <row r="29" spans="2:16" ht="15.75" thickBot="1">
      <c r="B29" s="48">
        <v>1</v>
      </c>
      <c r="C29" s="84" t="str">
        <f t="shared" ref="C29:C31" si="13">+IF(C28="","",C28)</f>
        <v/>
      </c>
      <c r="D29" s="82">
        <v>0.25</v>
      </c>
      <c r="E29" s="85"/>
      <c r="F29" s="86"/>
      <c r="G29" s="87">
        <f t="shared" ref="G29:G31" si="14">+G28</f>
        <v>0</v>
      </c>
      <c r="H29" s="88">
        <f t="shared" ref="H29:O31" si="15">+H28*$D29</f>
        <v>0</v>
      </c>
      <c r="I29" s="89">
        <f t="shared" si="15"/>
        <v>0</v>
      </c>
      <c r="J29" s="89">
        <f t="shared" si="15"/>
        <v>0</v>
      </c>
      <c r="K29" s="89">
        <f t="shared" si="15"/>
        <v>0</v>
      </c>
      <c r="L29" s="89">
        <f t="shared" si="15"/>
        <v>0</v>
      </c>
      <c r="M29" s="89">
        <f t="shared" si="15"/>
        <v>0</v>
      </c>
      <c r="N29" s="89">
        <f t="shared" si="15"/>
        <v>0</v>
      </c>
      <c r="O29" s="89">
        <f t="shared" si="15"/>
        <v>0</v>
      </c>
      <c r="P29" s="90">
        <f t="shared" si="6"/>
        <v>0</v>
      </c>
    </row>
    <row r="30" spans="2:16">
      <c r="B30" s="48">
        <v>0</v>
      </c>
      <c r="C30" s="64"/>
      <c r="D30" s="22"/>
      <c r="E30" s="23"/>
      <c r="F30" s="24"/>
      <c r="G30" s="25"/>
      <c r="H30" s="96"/>
      <c r="I30" s="97"/>
      <c r="J30" s="97"/>
      <c r="K30" s="97">
        <f>+I30*K$7</f>
        <v>0</v>
      </c>
      <c r="L30" s="97">
        <f>+I30*L$7</f>
        <v>0</v>
      </c>
      <c r="M30" s="97"/>
      <c r="N30" s="97"/>
      <c r="O30" s="97"/>
      <c r="P30" s="98">
        <f t="shared" si="6"/>
        <v>0</v>
      </c>
    </row>
    <row r="31" spans="2:16" ht="15.75" thickBot="1">
      <c r="B31" s="48">
        <v>1</v>
      </c>
      <c r="C31" s="39" t="str">
        <f t="shared" ref="C31" si="16">+IF(C30="","",C30)</f>
        <v/>
      </c>
      <c r="D31" s="65">
        <v>0.25</v>
      </c>
      <c r="E31" s="40"/>
      <c r="F31" s="41"/>
      <c r="G31" s="42">
        <f t="shared" ref="G31" si="17">+G30</f>
        <v>0</v>
      </c>
      <c r="H31" s="88">
        <f t="shared" ref="H31:O31" si="18">+H30*$D31</f>
        <v>0</v>
      </c>
      <c r="I31" s="89">
        <f t="shared" si="18"/>
        <v>0</v>
      </c>
      <c r="J31" s="89">
        <f t="shared" si="18"/>
        <v>0</v>
      </c>
      <c r="K31" s="89">
        <f t="shared" si="18"/>
        <v>0</v>
      </c>
      <c r="L31" s="89">
        <f t="shared" si="18"/>
        <v>0</v>
      </c>
      <c r="M31" s="89">
        <f t="shared" si="18"/>
        <v>0</v>
      </c>
      <c r="N31" s="89">
        <f t="shared" si="18"/>
        <v>0</v>
      </c>
      <c r="O31" s="89">
        <f t="shared" si="18"/>
        <v>0</v>
      </c>
      <c r="P31" s="90">
        <f t="shared" si="6"/>
        <v>0</v>
      </c>
    </row>
    <row r="32" spans="2:16">
      <c r="G32" s="62" t="s">
        <v>18</v>
      </c>
      <c r="H32" s="43">
        <f>SUMPRODUCT(H22:H31,$B$22:$B$31)</f>
        <v>0</v>
      </c>
      <c r="I32" s="44">
        <f t="shared" ref="I32:P32" si="19">SUMPRODUCT(I22:I31,$B$22:$B$31)</f>
        <v>0</v>
      </c>
      <c r="J32" s="45">
        <f t="shared" si="19"/>
        <v>0</v>
      </c>
      <c r="K32" s="44">
        <f t="shared" si="19"/>
        <v>0</v>
      </c>
      <c r="L32" s="63">
        <f t="shared" si="19"/>
        <v>0</v>
      </c>
      <c r="M32" s="45">
        <f t="shared" si="19"/>
        <v>0</v>
      </c>
      <c r="N32" s="44">
        <f t="shared" si="19"/>
        <v>0</v>
      </c>
      <c r="O32" s="44">
        <f t="shared" si="19"/>
        <v>0</v>
      </c>
      <c r="P32" s="47">
        <f t="shared" si="19"/>
        <v>0</v>
      </c>
    </row>
    <row r="33" spans="2:16"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2:16">
      <c r="C34" s="1" t="s">
        <v>24</v>
      </c>
      <c r="D34" s="55"/>
      <c r="E34" s="56"/>
      <c r="F34" s="57"/>
      <c r="G34" s="58"/>
      <c r="H34" s="58"/>
      <c r="I34" s="58"/>
      <c r="J34" s="58"/>
      <c r="K34" s="58"/>
      <c r="L34" s="58"/>
      <c r="M34" s="58"/>
      <c r="N34" s="29"/>
      <c r="O34" s="29"/>
      <c r="P34" s="29"/>
    </row>
    <row r="35" spans="2:16">
      <c r="B35" s="48">
        <v>1</v>
      </c>
      <c r="C35" s="76" t="s">
        <v>54</v>
      </c>
      <c r="D35" s="77"/>
      <c r="E35" s="78" t="s">
        <v>54</v>
      </c>
      <c r="F35" s="79" t="s">
        <v>25</v>
      </c>
      <c r="G35" s="33" t="s">
        <v>54</v>
      </c>
      <c r="H35" s="80"/>
      <c r="I35" s="81"/>
      <c r="J35" s="81"/>
      <c r="K35" s="81">
        <v>0</v>
      </c>
      <c r="L35" s="81"/>
      <c r="M35" s="81"/>
      <c r="N35" s="81"/>
      <c r="O35" s="81"/>
      <c r="P35" s="38">
        <f t="shared" ref="P35:P42" si="20">SUM(H35:O35)</f>
        <v>0</v>
      </c>
    </row>
    <row r="36" spans="2:16" ht="15.75" thickBot="1">
      <c r="B36" s="48">
        <v>0</v>
      </c>
      <c r="C36" s="84" t="str">
        <f t="shared" ref="C36:C42" si="21">+IF(C35="","",C35)</f>
        <v xml:space="preserve"> </v>
      </c>
      <c r="D36" s="82">
        <v>1</v>
      </c>
      <c r="E36" s="85"/>
      <c r="F36" s="83">
        <v>1.2</v>
      </c>
      <c r="G36" s="87" t="str">
        <f>+IF(G35="","",G35)</f>
        <v xml:space="preserve"> </v>
      </c>
      <c r="H36" s="88">
        <f>+H35*$D36*$F36</f>
        <v>0</v>
      </c>
      <c r="I36" s="89">
        <f t="shared" ref="I36:O36" si="22">+I35*$D36*$F36</f>
        <v>0</v>
      </c>
      <c r="J36" s="89">
        <f t="shared" si="22"/>
        <v>0</v>
      </c>
      <c r="K36" s="89">
        <f t="shared" si="22"/>
        <v>0</v>
      </c>
      <c r="L36" s="89">
        <f t="shared" si="22"/>
        <v>0</v>
      </c>
      <c r="M36" s="89">
        <f t="shared" si="22"/>
        <v>0</v>
      </c>
      <c r="N36" s="89">
        <f t="shared" si="22"/>
        <v>0</v>
      </c>
      <c r="O36" s="89">
        <f t="shared" si="22"/>
        <v>0</v>
      </c>
      <c r="P36" s="90">
        <f t="shared" si="20"/>
        <v>0</v>
      </c>
    </row>
    <row r="37" spans="2:16">
      <c r="B37" s="48">
        <v>1</v>
      </c>
      <c r="C37" s="91" t="s">
        <v>54</v>
      </c>
      <c r="D37" s="92"/>
      <c r="E37" s="93" t="s">
        <v>54</v>
      </c>
      <c r="F37" s="94"/>
      <c r="G37" s="33" t="s">
        <v>54</v>
      </c>
      <c r="H37" s="96"/>
      <c r="I37" s="97"/>
      <c r="J37" s="97"/>
      <c r="K37" s="97"/>
      <c r="L37" s="81">
        <v>0</v>
      </c>
      <c r="M37" s="97"/>
      <c r="N37" s="97"/>
      <c r="O37" s="97"/>
      <c r="P37" s="98">
        <f t="shared" si="20"/>
        <v>0</v>
      </c>
    </row>
    <row r="38" spans="2:16" ht="15.75" thickBot="1">
      <c r="B38" s="48">
        <v>0</v>
      </c>
      <c r="C38" s="84" t="str">
        <f t="shared" ref="C38:C42" si="23">+IF(C37="","",C37)</f>
        <v xml:space="preserve"> </v>
      </c>
      <c r="D38" s="82">
        <v>1</v>
      </c>
      <c r="E38" s="85"/>
      <c r="F38" s="83">
        <v>1</v>
      </c>
      <c r="G38" s="87" t="str">
        <f t="shared" ref="G38:G42" si="24">+IF(G37="","",G37)</f>
        <v xml:space="preserve"> </v>
      </c>
      <c r="H38" s="88">
        <f t="shared" ref="H38:O38" si="25">+H37*$D38*$F38</f>
        <v>0</v>
      </c>
      <c r="I38" s="89">
        <f t="shared" si="25"/>
        <v>0</v>
      </c>
      <c r="J38" s="89">
        <f t="shared" si="25"/>
        <v>0</v>
      </c>
      <c r="K38" s="89">
        <f t="shared" si="25"/>
        <v>0</v>
      </c>
      <c r="L38" s="89">
        <f t="shared" si="25"/>
        <v>0</v>
      </c>
      <c r="M38" s="89">
        <f t="shared" si="25"/>
        <v>0</v>
      </c>
      <c r="N38" s="89">
        <f t="shared" si="25"/>
        <v>0</v>
      </c>
      <c r="O38" s="89">
        <f t="shared" si="25"/>
        <v>0</v>
      </c>
      <c r="P38" s="90">
        <f t="shared" si="20"/>
        <v>0</v>
      </c>
    </row>
    <row r="39" spans="2:16">
      <c r="B39" s="48">
        <v>1</v>
      </c>
      <c r="C39" s="91"/>
      <c r="D39" s="92"/>
      <c r="E39" s="93"/>
      <c r="F39" s="94"/>
      <c r="G39" s="33"/>
      <c r="H39" s="96"/>
      <c r="I39" s="97">
        <v>0</v>
      </c>
      <c r="J39" s="97"/>
      <c r="K39" s="97"/>
      <c r="L39" s="97">
        <v>0</v>
      </c>
      <c r="M39" s="97"/>
      <c r="N39" s="97"/>
      <c r="O39" s="97"/>
      <c r="P39" s="98">
        <f t="shared" si="20"/>
        <v>0</v>
      </c>
    </row>
    <row r="40" spans="2:16" ht="15.75" thickBot="1">
      <c r="B40" s="48">
        <v>0</v>
      </c>
      <c r="C40" s="84" t="str">
        <f t="shared" ref="C40:C42" si="26">+IF(C39="","",C39)</f>
        <v/>
      </c>
      <c r="D40" s="82">
        <v>1</v>
      </c>
      <c r="E40" s="85"/>
      <c r="F40" s="83">
        <v>1</v>
      </c>
      <c r="G40" s="87" t="str">
        <f t="shared" ref="G40:G42" si="27">+IF(G39="","",G39)</f>
        <v/>
      </c>
      <c r="H40" s="88">
        <f t="shared" ref="H40:O40" si="28">+H39*$D40*$F40</f>
        <v>0</v>
      </c>
      <c r="I40" s="89">
        <f t="shared" si="28"/>
        <v>0</v>
      </c>
      <c r="J40" s="89">
        <f t="shared" si="28"/>
        <v>0</v>
      </c>
      <c r="K40" s="89">
        <f t="shared" si="28"/>
        <v>0</v>
      </c>
      <c r="L40" s="89">
        <f t="shared" si="28"/>
        <v>0</v>
      </c>
      <c r="M40" s="89">
        <f t="shared" si="28"/>
        <v>0</v>
      </c>
      <c r="N40" s="89">
        <f t="shared" si="28"/>
        <v>0</v>
      </c>
      <c r="O40" s="89">
        <f t="shared" si="28"/>
        <v>0</v>
      </c>
      <c r="P40" s="90">
        <f t="shared" si="20"/>
        <v>0</v>
      </c>
    </row>
    <row r="41" spans="2:16">
      <c r="B41" s="48">
        <v>1</v>
      </c>
      <c r="C41" s="91"/>
      <c r="D41" s="92"/>
      <c r="E41" s="93"/>
      <c r="F41" s="94"/>
      <c r="G41" s="95"/>
      <c r="H41" s="96"/>
      <c r="I41" s="97">
        <v>0</v>
      </c>
      <c r="J41" s="97"/>
      <c r="K41" s="97"/>
      <c r="L41" s="97">
        <v>0</v>
      </c>
      <c r="M41" s="97"/>
      <c r="N41" s="97"/>
      <c r="O41" s="97"/>
      <c r="P41" s="98">
        <f t="shared" si="20"/>
        <v>0</v>
      </c>
    </row>
    <row r="42" spans="2:16" ht="15.75" thickBot="1">
      <c r="B42" s="48">
        <v>0</v>
      </c>
      <c r="C42" s="84" t="str">
        <f t="shared" ref="C42" si="29">+IF(C41="","",C41)</f>
        <v/>
      </c>
      <c r="D42" s="82">
        <v>1</v>
      </c>
      <c r="E42" s="85"/>
      <c r="F42" s="83">
        <v>1</v>
      </c>
      <c r="G42" s="87" t="str">
        <f t="shared" ref="G42" si="30">+IF(G41="","",G41)</f>
        <v/>
      </c>
      <c r="H42" s="88">
        <f t="shared" ref="H42:O42" si="31">+H41*$D42*$F42</f>
        <v>0</v>
      </c>
      <c r="I42" s="89">
        <f t="shared" si="31"/>
        <v>0</v>
      </c>
      <c r="J42" s="89">
        <f t="shared" si="31"/>
        <v>0</v>
      </c>
      <c r="K42" s="89">
        <f t="shared" si="31"/>
        <v>0</v>
      </c>
      <c r="L42" s="89">
        <f t="shared" si="31"/>
        <v>0</v>
      </c>
      <c r="M42" s="89">
        <f t="shared" si="31"/>
        <v>0</v>
      </c>
      <c r="N42" s="89">
        <f t="shared" si="31"/>
        <v>0</v>
      </c>
      <c r="O42" s="89">
        <f t="shared" si="31"/>
        <v>0</v>
      </c>
      <c r="P42" s="90">
        <f t="shared" si="20"/>
        <v>0</v>
      </c>
    </row>
    <row r="43" spans="2:16">
      <c r="G43" s="62" t="s">
        <v>19</v>
      </c>
      <c r="H43" s="43">
        <f>SUMPRODUCT($B$35:$B$42,H35:H42)</f>
        <v>0</v>
      </c>
      <c r="I43" s="44">
        <f t="shared" ref="I43:P43" si="32">SUMPRODUCT($B$35:$B$42,I35:I42)</f>
        <v>0</v>
      </c>
      <c r="J43" s="45">
        <f t="shared" si="32"/>
        <v>0</v>
      </c>
      <c r="K43" s="44">
        <f t="shared" si="32"/>
        <v>0</v>
      </c>
      <c r="L43" s="63">
        <f t="shared" si="32"/>
        <v>0</v>
      </c>
      <c r="M43" s="45">
        <f t="shared" si="32"/>
        <v>0</v>
      </c>
      <c r="N43" s="44">
        <f t="shared" si="32"/>
        <v>0</v>
      </c>
      <c r="O43" s="44">
        <f t="shared" si="32"/>
        <v>0</v>
      </c>
      <c r="P43" s="47">
        <f t="shared" si="32"/>
        <v>0</v>
      </c>
    </row>
    <row r="45" spans="2:16">
      <c r="G45" s="49" t="s">
        <v>20</v>
      </c>
      <c r="H45" s="50">
        <f>+H20+H32+H43</f>
        <v>0</v>
      </c>
      <c r="I45" s="51">
        <f>+I20+I32+I43</f>
        <v>0</v>
      </c>
      <c r="J45" s="52">
        <f>+J20+J32+J43</f>
        <v>0</v>
      </c>
      <c r="K45" s="51">
        <f>+K20+K32+K43</f>
        <v>0</v>
      </c>
      <c r="L45" s="53">
        <f>+L20+L32+L43</f>
        <v>0</v>
      </c>
      <c r="M45" s="52">
        <f>+M20+M32+M43</f>
        <v>0</v>
      </c>
      <c r="N45" s="51">
        <f>+N20+N32+N43</f>
        <v>0</v>
      </c>
      <c r="O45" s="51">
        <f>+O20+O32+O43</f>
        <v>0</v>
      </c>
      <c r="P45" s="54">
        <f>+P20+P32+P43</f>
        <v>0</v>
      </c>
    </row>
    <row r="47" spans="2:16">
      <c r="C47" s="105" t="s">
        <v>26</v>
      </c>
      <c r="D47" s="106" t="s">
        <v>28</v>
      </c>
      <c r="E47" s="106" t="s">
        <v>29</v>
      </c>
      <c r="F47" s="106" t="s">
        <v>30</v>
      </c>
      <c r="G47" s="106" t="s">
        <v>27</v>
      </c>
      <c r="H47" s="106" t="s">
        <v>32</v>
      </c>
      <c r="I47" s="107" t="s">
        <v>51</v>
      </c>
    </row>
    <row r="48" spans="2:16">
      <c r="C48" s="108"/>
      <c r="D48" s="109" t="s">
        <v>36</v>
      </c>
      <c r="E48" s="109" t="s">
        <v>31</v>
      </c>
      <c r="F48" s="110">
        <v>21</v>
      </c>
      <c r="G48" s="109"/>
      <c r="H48" s="109" t="s">
        <v>34</v>
      </c>
      <c r="I48" s="111">
        <f>+IF(H48="Oui",2*F48,F48)</f>
        <v>42</v>
      </c>
    </row>
    <row r="49" spans="3:11">
      <c r="C49" s="112"/>
      <c r="D49" s="113"/>
      <c r="E49" s="113"/>
      <c r="F49" s="56"/>
      <c r="G49" s="113"/>
      <c r="H49" s="113" t="s">
        <v>34</v>
      </c>
      <c r="I49" s="114">
        <f>+IF(H49="Oui",2*F49,F49)</f>
        <v>0</v>
      </c>
    </row>
    <row r="50" spans="3:11">
      <c r="C50" s="112"/>
      <c r="D50" s="113"/>
      <c r="E50" s="113"/>
      <c r="F50" s="56"/>
      <c r="G50" s="113"/>
      <c r="H50" s="113" t="s">
        <v>34</v>
      </c>
      <c r="I50" s="114">
        <f>+IF(H50="Oui",2*F50,F50)</f>
        <v>0</v>
      </c>
    </row>
    <row r="51" spans="3:11">
      <c r="C51" s="112"/>
      <c r="D51" s="113"/>
      <c r="E51" s="113"/>
      <c r="F51" s="56"/>
      <c r="G51" s="113"/>
      <c r="H51" s="113" t="s">
        <v>34</v>
      </c>
      <c r="I51" s="114">
        <f>+IF(H51="Oui",2*F51,F51)</f>
        <v>0</v>
      </c>
    </row>
    <row r="52" spans="3:11">
      <c r="C52" s="14"/>
      <c r="D52" s="113"/>
      <c r="E52" s="113"/>
      <c r="F52" s="56"/>
      <c r="G52" s="113"/>
      <c r="H52" s="113" t="s">
        <v>34</v>
      </c>
      <c r="I52" s="114">
        <f>+IF(H52="Oui",2*F52,F52)</f>
        <v>0</v>
      </c>
    </row>
    <row r="53" spans="3:11">
      <c r="C53" s="112"/>
      <c r="D53" s="113"/>
      <c r="E53" s="113"/>
      <c r="F53" s="56"/>
      <c r="G53" s="113"/>
      <c r="H53" s="113" t="s">
        <v>34</v>
      </c>
      <c r="I53" s="114">
        <f>+IF(H53="Oui",2*F53,F53)</f>
        <v>0</v>
      </c>
    </row>
    <row r="54" spans="3:11">
      <c r="C54" s="112"/>
      <c r="D54" s="113"/>
      <c r="E54" s="113"/>
      <c r="F54" s="56"/>
      <c r="G54" s="113"/>
      <c r="H54" s="113" t="s">
        <v>34</v>
      </c>
      <c r="I54" s="114">
        <f t="shared" ref="I54:I61" si="33">+IF(H54="Oui",2*F54,F54)</f>
        <v>0</v>
      </c>
    </row>
    <row r="55" spans="3:11">
      <c r="C55" s="112"/>
      <c r="D55" s="113"/>
      <c r="E55" s="113"/>
      <c r="F55" s="56"/>
      <c r="G55" s="113"/>
      <c r="H55" s="113" t="s">
        <v>34</v>
      </c>
      <c r="I55" s="114">
        <f t="shared" si="33"/>
        <v>0</v>
      </c>
    </row>
    <row r="56" spans="3:11">
      <c r="C56" s="112"/>
      <c r="D56" s="113"/>
      <c r="E56" s="113"/>
      <c r="F56" s="56"/>
      <c r="G56" s="113"/>
      <c r="H56" s="113" t="s">
        <v>34</v>
      </c>
      <c r="I56" s="114">
        <f t="shared" si="33"/>
        <v>0</v>
      </c>
    </row>
    <row r="57" spans="3:11">
      <c r="C57" s="112"/>
      <c r="D57" s="113"/>
      <c r="E57" s="113"/>
      <c r="F57" s="56"/>
      <c r="G57" s="113"/>
      <c r="H57" s="113" t="s">
        <v>34</v>
      </c>
      <c r="I57" s="114">
        <f t="shared" si="33"/>
        <v>0</v>
      </c>
    </row>
    <row r="58" spans="3:11">
      <c r="C58" s="112"/>
      <c r="D58" s="113"/>
      <c r="E58" s="113"/>
      <c r="F58" s="56"/>
      <c r="G58" s="113"/>
      <c r="H58" s="113" t="s">
        <v>34</v>
      </c>
      <c r="I58" s="114">
        <f t="shared" si="33"/>
        <v>0</v>
      </c>
    </row>
    <row r="59" spans="3:11">
      <c r="C59" s="112"/>
      <c r="D59" s="113"/>
      <c r="E59" s="113"/>
      <c r="F59" s="56"/>
      <c r="G59" s="113"/>
      <c r="H59" s="113" t="s">
        <v>34</v>
      </c>
      <c r="I59" s="114">
        <f t="shared" si="33"/>
        <v>0</v>
      </c>
    </row>
    <row r="60" spans="3:11">
      <c r="C60" s="112"/>
      <c r="D60" s="113"/>
      <c r="E60" s="113"/>
      <c r="F60" s="56"/>
      <c r="G60" s="113"/>
      <c r="H60" s="113" t="s">
        <v>34</v>
      </c>
      <c r="I60" s="114">
        <f t="shared" si="33"/>
        <v>0</v>
      </c>
    </row>
    <row r="61" spans="3:11">
      <c r="C61" s="115"/>
      <c r="D61" s="116"/>
      <c r="E61" s="116"/>
      <c r="F61" s="117"/>
      <c r="G61" s="116"/>
      <c r="H61" s="116" t="s">
        <v>34</v>
      </c>
      <c r="I61" s="118">
        <f t="shared" si="33"/>
        <v>0</v>
      </c>
      <c r="J61" s="120" t="s">
        <v>52</v>
      </c>
      <c r="K61" s="121" t="s">
        <v>53</v>
      </c>
    </row>
    <row r="62" spans="3:11">
      <c r="C62" s="99"/>
      <c r="D62" s="100"/>
      <c r="E62" s="100"/>
      <c r="F62" s="48"/>
      <c r="G62" s="100"/>
      <c r="H62" s="105" t="s">
        <v>51</v>
      </c>
      <c r="I62" s="122">
        <f>SUM(I48:I61)</f>
        <v>42</v>
      </c>
      <c r="J62" s="123">
        <v>0.44</v>
      </c>
      <c r="K62" s="119">
        <f>+I62*J62</f>
        <v>18.48</v>
      </c>
    </row>
    <row r="63" spans="3:11">
      <c r="C63" s="99"/>
      <c r="D63" s="100"/>
      <c r="E63" s="100"/>
      <c r="F63" s="48"/>
      <c r="G63" s="100"/>
      <c r="H63" s="100"/>
      <c r="I63" s="48"/>
    </row>
    <row r="64" spans="3:11">
      <c r="C64" s="99"/>
      <c r="D64" s="100"/>
      <c r="E64" s="100"/>
      <c r="F64" s="48"/>
      <c r="G64" s="100"/>
      <c r="H64" s="100"/>
      <c r="I64" s="48"/>
    </row>
    <row r="65" spans="3:9">
      <c r="C65" s="99"/>
      <c r="D65" s="100"/>
      <c r="E65" s="100"/>
      <c r="F65" s="48"/>
      <c r="G65" s="100"/>
      <c r="H65" s="100"/>
      <c r="I65" s="48"/>
    </row>
    <row r="66" spans="3:9">
      <c r="C66" s="99"/>
      <c r="D66" s="100"/>
      <c r="E66" s="100"/>
      <c r="F66" s="48"/>
      <c r="G66" s="100"/>
      <c r="H66" s="100"/>
      <c r="I66" s="48"/>
    </row>
    <row r="67" spans="3:9">
      <c r="C67" s="99"/>
      <c r="D67" s="100"/>
      <c r="E67" s="100"/>
      <c r="F67" s="48"/>
      <c r="G67" s="100"/>
      <c r="H67" s="100"/>
      <c r="I67" s="48"/>
    </row>
    <row r="68" spans="3:9">
      <c r="C68" s="99"/>
      <c r="D68" s="100"/>
      <c r="E68" s="100"/>
      <c r="F68" s="48"/>
      <c r="G68" s="100"/>
      <c r="H68" s="100"/>
      <c r="I68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5" orientation="landscape" r:id="rId1"/>
  <headerFoot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5:V68"/>
  <sheetViews>
    <sheetView showGridLines="0" workbookViewId="0"/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2" width="11.42578125" style="3"/>
    <col min="13" max="13" width="12.42578125" style="3" customWidth="1"/>
    <col min="14" max="16384" width="11.42578125" style="3"/>
  </cols>
  <sheetData>
    <row r="5" spans="2:22">
      <c r="H5" s="4" t="s">
        <v>14</v>
      </c>
      <c r="I5" s="5"/>
      <c r="J5" s="5"/>
      <c r="K5" s="5"/>
      <c r="L5" s="6"/>
      <c r="M5" s="5" t="s">
        <v>0</v>
      </c>
      <c r="N5" s="5"/>
      <c r="O5" s="6"/>
      <c r="P5" s="7"/>
    </row>
    <row r="6" spans="2:22">
      <c r="C6" s="60"/>
      <c r="D6" s="8"/>
      <c r="E6" s="8"/>
      <c r="F6" s="8"/>
      <c r="G6" s="9"/>
      <c r="H6" s="26" t="s">
        <v>21</v>
      </c>
      <c r="I6" s="10"/>
      <c r="J6" s="28"/>
      <c r="K6" s="75" t="s">
        <v>10</v>
      </c>
      <c r="L6" s="11"/>
      <c r="M6" s="12"/>
      <c r="N6" s="8"/>
      <c r="O6" s="8"/>
      <c r="P6" s="61"/>
    </row>
    <row r="7" spans="2:22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8</v>
      </c>
      <c r="H7" s="70" t="s">
        <v>5</v>
      </c>
      <c r="I7" s="67" t="s">
        <v>6</v>
      </c>
      <c r="J7" s="71" t="s">
        <v>7</v>
      </c>
      <c r="K7" s="72">
        <v>5.5E-2</v>
      </c>
      <c r="L7" s="73">
        <v>0.19600000000000001</v>
      </c>
      <c r="M7" s="71" t="s">
        <v>11</v>
      </c>
      <c r="N7" s="67" t="s">
        <v>12</v>
      </c>
      <c r="O7" s="67" t="s">
        <v>13</v>
      </c>
      <c r="P7" s="74" t="s">
        <v>3</v>
      </c>
    </row>
    <row r="8" spans="2:22" ht="17.25" customHeight="1">
      <c r="C8" s="1" t="s">
        <v>22</v>
      </c>
    </row>
    <row r="9" spans="2:22">
      <c r="B9" s="48">
        <v>1</v>
      </c>
      <c r="C9" s="31"/>
      <c r="D9" s="101" t="s">
        <v>15</v>
      </c>
      <c r="E9" s="32"/>
      <c r="F9" s="101" t="s">
        <v>15</v>
      </c>
      <c r="G9" s="33"/>
      <c r="H9" s="34"/>
      <c r="I9" s="35"/>
      <c r="J9" s="36"/>
      <c r="K9" s="35">
        <f t="shared" ref="K9:K19" si="0">+I9*K$7</f>
        <v>0</v>
      </c>
      <c r="L9" s="37">
        <f t="shared" ref="L9:L19" si="1">+I9*L$7</f>
        <v>0</v>
      </c>
      <c r="M9" s="36"/>
      <c r="N9" s="35"/>
      <c r="O9" s="35"/>
      <c r="P9" s="38">
        <f t="shared" ref="P9:P19" si="2">SUM(H9:O9)</f>
        <v>0</v>
      </c>
    </row>
    <row r="10" spans="2:22">
      <c r="B10" s="48">
        <v>1</v>
      </c>
      <c r="C10" s="14"/>
      <c r="D10" s="15" t="s">
        <v>15</v>
      </c>
      <c r="E10" s="15"/>
      <c r="F10" s="16" t="s">
        <v>15</v>
      </c>
      <c r="G10" s="17"/>
      <c r="H10" s="27"/>
      <c r="I10" s="18"/>
      <c r="J10" s="20"/>
      <c r="K10" s="18">
        <f t="shared" si="0"/>
        <v>0</v>
      </c>
      <c r="L10" s="19">
        <f t="shared" si="1"/>
        <v>0</v>
      </c>
      <c r="M10" s="20"/>
      <c r="N10" s="18"/>
      <c r="O10" s="18"/>
      <c r="P10" s="21">
        <f t="shared" si="2"/>
        <v>0</v>
      </c>
      <c r="V10" s="3">
        <v>39</v>
      </c>
    </row>
    <row r="11" spans="2:22">
      <c r="B11" s="48">
        <v>1</v>
      </c>
      <c r="C11" s="14"/>
      <c r="D11" s="15" t="s">
        <v>15</v>
      </c>
      <c r="E11" s="102"/>
      <c r="F11" s="16" t="s">
        <v>15</v>
      </c>
      <c r="G11" s="17"/>
      <c r="H11" s="27"/>
      <c r="I11" s="18"/>
      <c r="J11" s="20"/>
      <c r="K11" s="18">
        <f t="shared" si="0"/>
        <v>0</v>
      </c>
      <c r="L11" s="19">
        <f t="shared" si="1"/>
        <v>0</v>
      </c>
      <c r="M11" s="20"/>
      <c r="N11" s="18"/>
      <c r="O11" s="18"/>
      <c r="P11" s="21">
        <f t="shared" si="2"/>
        <v>0</v>
      </c>
      <c r="V11" s="3">
        <v>1.55</v>
      </c>
    </row>
    <row r="12" spans="2:22">
      <c r="B12" s="48">
        <v>1</v>
      </c>
      <c r="C12" s="14"/>
      <c r="D12" s="15" t="s">
        <v>15</v>
      </c>
      <c r="E12" s="15"/>
      <c r="F12" s="16" t="s">
        <v>15</v>
      </c>
      <c r="G12" s="17"/>
      <c r="H12" s="27"/>
      <c r="I12" s="18"/>
      <c r="J12" s="20"/>
      <c r="K12" s="18">
        <f t="shared" si="0"/>
        <v>0</v>
      </c>
      <c r="L12" s="19">
        <f t="shared" si="1"/>
        <v>0</v>
      </c>
      <c r="M12" s="20"/>
      <c r="N12" s="18"/>
      <c r="O12" s="18"/>
      <c r="P12" s="21">
        <f t="shared" si="2"/>
        <v>0</v>
      </c>
      <c r="V12" s="3">
        <f>+V10/V11</f>
        <v>25.161290322580644</v>
      </c>
    </row>
    <row r="13" spans="2:22">
      <c r="B13" s="48">
        <v>1</v>
      </c>
      <c r="C13" s="14"/>
      <c r="D13" s="15" t="s">
        <v>15</v>
      </c>
      <c r="E13" s="15"/>
      <c r="F13" s="16" t="s">
        <v>15</v>
      </c>
      <c r="G13" s="17"/>
      <c r="H13" s="27"/>
      <c r="I13" s="18"/>
      <c r="J13" s="20"/>
      <c r="K13" s="18">
        <f t="shared" si="0"/>
        <v>0</v>
      </c>
      <c r="L13" s="19">
        <f t="shared" si="1"/>
        <v>0</v>
      </c>
      <c r="M13" s="20"/>
      <c r="N13" s="18"/>
      <c r="O13" s="18"/>
      <c r="P13" s="21">
        <f t="shared" si="2"/>
        <v>0</v>
      </c>
      <c r="V13" s="3">
        <f>39/1.55</f>
        <v>25.161290322580644</v>
      </c>
    </row>
    <row r="14" spans="2:22">
      <c r="B14" s="48">
        <v>1</v>
      </c>
      <c r="C14" s="14"/>
      <c r="D14" s="15" t="s">
        <v>15</v>
      </c>
      <c r="E14" s="15"/>
      <c r="F14" s="16" t="s">
        <v>15</v>
      </c>
      <c r="G14" s="17"/>
      <c r="H14" s="27"/>
      <c r="I14" s="18"/>
      <c r="J14" s="20"/>
      <c r="K14" s="18">
        <f t="shared" si="0"/>
        <v>0</v>
      </c>
      <c r="L14" s="19">
        <f t="shared" si="1"/>
        <v>0</v>
      </c>
      <c r="M14" s="20"/>
      <c r="N14" s="18"/>
      <c r="O14" s="18"/>
      <c r="P14" s="21">
        <f t="shared" si="2"/>
        <v>0</v>
      </c>
    </row>
    <row r="15" spans="2:22">
      <c r="B15" s="48">
        <v>1</v>
      </c>
      <c r="C15" s="14"/>
      <c r="D15" s="15" t="s">
        <v>15</v>
      </c>
      <c r="E15" s="15"/>
      <c r="F15" s="16" t="s">
        <v>15</v>
      </c>
      <c r="G15" s="17"/>
      <c r="H15" s="27"/>
      <c r="I15" s="18"/>
      <c r="J15" s="20"/>
      <c r="K15" s="18">
        <f t="shared" si="0"/>
        <v>0</v>
      </c>
      <c r="L15" s="19">
        <f t="shared" si="1"/>
        <v>0</v>
      </c>
      <c r="M15" s="20"/>
      <c r="N15" s="18"/>
      <c r="O15" s="18"/>
      <c r="P15" s="21">
        <f t="shared" si="2"/>
        <v>0</v>
      </c>
    </row>
    <row r="16" spans="2:22">
      <c r="B16" s="48">
        <v>1</v>
      </c>
      <c r="C16" s="14"/>
      <c r="D16" s="15" t="s">
        <v>15</v>
      </c>
      <c r="E16" s="15"/>
      <c r="F16" s="16" t="s">
        <v>15</v>
      </c>
      <c r="G16" s="17"/>
      <c r="H16" s="27"/>
      <c r="I16" s="18"/>
      <c r="J16" s="20"/>
      <c r="K16" s="18">
        <f t="shared" si="0"/>
        <v>0</v>
      </c>
      <c r="L16" s="19">
        <f t="shared" si="1"/>
        <v>0</v>
      </c>
      <c r="M16" s="20"/>
      <c r="N16" s="18"/>
      <c r="O16" s="18"/>
      <c r="P16" s="21">
        <f t="shared" si="2"/>
        <v>0</v>
      </c>
    </row>
    <row r="17" spans="2:16">
      <c r="B17" s="48">
        <v>1</v>
      </c>
      <c r="C17" s="14"/>
      <c r="D17" s="15" t="s">
        <v>15</v>
      </c>
      <c r="E17" s="15"/>
      <c r="F17" s="16" t="s">
        <v>15</v>
      </c>
      <c r="G17" s="17"/>
      <c r="H17" s="27"/>
      <c r="I17" s="18"/>
      <c r="J17" s="20"/>
      <c r="K17" s="18">
        <f t="shared" si="0"/>
        <v>0</v>
      </c>
      <c r="L17" s="19">
        <f t="shared" si="1"/>
        <v>0</v>
      </c>
      <c r="M17" s="20"/>
      <c r="N17" s="18"/>
      <c r="O17" s="18"/>
      <c r="P17" s="21">
        <f t="shared" si="2"/>
        <v>0</v>
      </c>
    </row>
    <row r="18" spans="2:16">
      <c r="B18" s="48">
        <v>1</v>
      </c>
      <c r="C18" s="14"/>
      <c r="D18" s="15" t="s">
        <v>15</v>
      </c>
      <c r="E18" s="15"/>
      <c r="F18" s="16" t="s">
        <v>15</v>
      </c>
      <c r="G18" s="17"/>
      <c r="H18" s="27"/>
      <c r="I18" s="18"/>
      <c r="J18" s="20"/>
      <c r="K18" s="18">
        <f t="shared" si="0"/>
        <v>0</v>
      </c>
      <c r="L18" s="19">
        <f t="shared" si="1"/>
        <v>0</v>
      </c>
      <c r="M18" s="20"/>
      <c r="N18" s="18"/>
      <c r="O18" s="18"/>
      <c r="P18" s="21">
        <f t="shared" si="2"/>
        <v>0</v>
      </c>
    </row>
    <row r="19" spans="2:16">
      <c r="B19" s="48">
        <v>1</v>
      </c>
      <c r="C19" s="39"/>
      <c r="D19" s="40" t="s">
        <v>15</v>
      </c>
      <c r="E19" s="40"/>
      <c r="F19" s="41" t="s">
        <v>15</v>
      </c>
      <c r="G19" s="42"/>
      <c r="H19" s="43"/>
      <c r="I19" s="44"/>
      <c r="J19" s="45"/>
      <c r="K19" s="44">
        <f t="shared" si="0"/>
        <v>0</v>
      </c>
      <c r="L19" s="46">
        <f t="shared" si="1"/>
        <v>0</v>
      </c>
      <c r="M19" s="45"/>
      <c r="N19" s="44"/>
      <c r="O19" s="44"/>
      <c r="P19" s="47">
        <f t="shared" si="2"/>
        <v>0</v>
      </c>
    </row>
    <row r="20" spans="2:16">
      <c r="G20" s="49" t="s">
        <v>17</v>
      </c>
      <c r="H20" s="50">
        <f>SUMPRODUCT(H9:H19,$B$9:$B$19)</f>
        <v>0</v>
      </c>
      <c r="I20" s="51">
        <f t="shared" ref="I20:P20" si="3">SUMPRODUCT(I9:I19,$B$9:$B$19)</f>
        <v>0</v>
      </c>
      <c r="J20" s="52">
        <f t="shared" si="3"/>
        <v>0</v>
      </c>
      <c r="K20" s="51">
        <f t="shared" si="3"/>
        <v>0</v>
      </c>
      <c r="L20" s="53">
        <f t="shared" si="3"/>
        <v>0</v>
      </c>
      <c r="M20" s="52">
        <f t="shared" si="3"/>
        <v>0</v>
      </c>
      <c r="N20" s="51">
        <f t="shared" si="3"/>
        <v>0</v>
      </c>
      <c r="O20" s="51">
        <f t="shared" si="3"/>
        <v>0</v>
      </c>
      <c r="P20" s="54">
        <f t="shared" si="3"/>
        <v>0</v>
      </c>
    </row>
    <row r="21" spans="2:16" s="55" customFormat="1" ht="14.25" customHeight="1">
      <c r="C21" s="1" t="s">
        <v>23</v>
      </c>
      <c r="E21" s="56"/>
      <c r="F21" s="57"/>
      <c r="G21" s="58"/>
      <c r="H21" s="30"/>
      <c r="I21" s="30"/>
      <c r="J21" s="30"/>
      <c r="K21" s="30"/>
      <c r="L21" s="59"/>
      <c r="M21" s="30"/>
      <c r="N21" s="30"/>
      <c r="O21" s="30"/>
      <c r="P21" s="29"/>
    </row>
    <row r="22" spans="2:16">
      <c r="B22" s="48">
        <v>0</v>
      </c>
      <c r="C22" s="76"/>
      <c r="D22" s="77"/>
      <c r="E22" s="103" t="s">
        <v>50</v>
      </c>
      <c r="F22" s="79"/>
      <c r="G22" s="33"/>
      <c r="H22" s="80"/>
      <c r="I22" s="81">
        <v>0</v>
      </c>
      <c r="J22" s="81"/>
      <c r="K22" s="81">
        <f>+I22*K$7</f>
        <v>0</v>
      </c>
      <c r="L22" s="81">
        <f>+I22*L$7</f>
        <v>0</v>
      </c>
      <c r="M22" s="81"/>
      <c r="N22" s="81"/>
      <c r="O22" s="81"/>
      <c r="P22" s="38">
        <f t="shared" ref="P22:P31" si="4">SUM(H22:O22)</f>
        <v>0</v>
      </c>
    </row>
    <row r="23" spans="2:16" ht="15.75" thickBot="1">
      <c r="B23" s="48">
        <v>1</v>
      </c>
      <c r="C23" s="84" t="str">
        <f>+IF(C22="","",C22)</f>
        <v/>
      </c>
      <c r="D23" s="82">
        <v>0.25</v>
      </c>
      <c r="E23" s="85"/>
      <c r="F23" s="86"/>
      <c r="G23" s="87">
        <f>+G22</f>
        <v>0</v>
      </c>
      <c r="H23" s="88">
        <f>+H22*$D23</f>
        <v>0</v>
      </c>
      <c r="I23" s="89">
        <f t="shared" ref="I23:O23" si="5">+I22*$D23</f>
        <v>0</v>
      </c>
      <c r="J23" s="89">
        <f t="shared" si="5"/>
        <v>0</v>
      </c>
      <c r="K23" s="89">
        <f t="shared" si="5"/>
        <v>0</v>
      </c>
      <c r="L23" s="89">
        <f t="shared" si="5"/>
        <v>0</v>
      </c>
      <c r="M23" s="89">
        <f t="shared" si="5"/>
        <v>0</v>
      </c>
      <c r="N23" s="89">
        <f t="shared" si="5"/>
        <v>0</v>
      </c>
      <c r="O23" s="89">
        <f t="shared" si="5"/>
        <v>0</v>
      </c>
      <c r="P23" s="90">
        <f t="shared" si="4"/>
        <v>0</v>
      </c>
    </row>
    <row r="24" spans="2:16">
      <c r="B24" s="48">
        <v>0</v>
      </c>
      <c r="C24" s="91"/>
      <c r="D24" s="92"/>
      <c r="E24" s="104" t="s">
        <v>50</v>
      </c>
      <c r="F24" s="94"/>
      <c r="G24" s="95"/>
      <c r="H24" s="96"/>
      <c r="I24" s="97"/>
      <c r="J24" s="97"/>
      <c r="K24" s="97">
        <f>+I24*K$7</f>
        <v>0</v>
      </c>
      <c r="L24" s="97">
        <f>+I24*L$7</f>
        <v>0</v>
      </c>
      <c r="M24" s="97"/>
      <c r="N24" s="97"/>
      <c r="O24" s="97"/>
      <c r="P24" s="98">
        <f t="shared" si="4"/>
        <v>0</v>
      </c>
    </row>
    <row r="25" spans="2:16" ht="15.75" thickBot="1">
      <c r="B25" s="48">
        <v>1</v>
      </c>
      <c r="C25" s="84" t="str">
        <f>+IF(C24="","",C24)</f>
        <v/>
      </c>
      <c r="D25" s="82">
        <v>0.25</v>
      </c>
      <c r="E25" s="85"/>
      <c r="F25" s="86"/>
      <c r="G25" s="87">
        <f t="shared" ref="G25:G31" si="6">+G24</f>
        <v>0</v>
      </c>
      <c r="H25" s="88">
        <f t="shared" ref="H25:O31" si="7">+H24*$D25</f>
        <v>0</v>
      </c>
      <c r="I25" s="89">
        <f t="shared" si="7"/>
        <v>0</v>
      </c>
      <c r="J25" s="89">
        <f t="shared" si="7"/>
        <v>0</v>
      </c>
      <c r="K25" s="89">
        <f t="shared" si="7"/>
        <v>0</v>
      </c>
      <c r="L25" s="89">
        <f t="shared" si="7"/>
        <v>0</v>
      </c>
      <c r="M25" s="89">
        <f t="shared" si="7"/>
        <v>0</v>
      </c>
      <c r="N25" s="89">
        <f t="shared" si="7"/>
        <v>0</v>
      </c>
      <c r="O25" s="89">
        <f t="shared" si="7"/>
        <v>0</v>
      </c>
      <c r="P25" s="90">
        <f t="shared" si="4"/>
        <v>0</v>
      </c>
    </row>
    <row r="26" spans="2:16">
      <c r="B26" s="48">
        <v>0</v>
      </c>
      <c r="C26" s="91"/>
      <c r="D26" s="92"/>
      <c r="E26" s="93"/>
      <c r="F26" s="94"/>
      <c r="G26" s="95"/>
      <c r="H26" s="96"/>
      <c r="I26" s="97"/>
      <c r="J26" s="97"/>
      <c r="K26" s="97">
        <f>+I26*K$7</f>
        <v>0</v>
      </c>
      <c r="L26" s="97">
        <f>+I26*L$7</f>
        <v>0</v>
      </c>
      <c r="M26" s="97"/>
      <c r="N26" s="97"/>
      <c r="O26" s="97"/>
      <c r="P26" s="98">
        <f t="shared" si="4"/>
        <v>0</v>
      </c>
    </row>
    <row r="27" spans="2:16" ht="15.75" thickBot="1">
      <c r="B27" s="48">
        <v>1</v>
      </c>
      <c r="C27" s="84" t="str">
        <f t="shared" ref="C27:C31" si="8">+IF(C26="","",C26)</f>
        <v/>
      </c>
      <c r="D27" s="82">
        <v>0.25</v>
      </c>
      <c r="E27" s="85"/>
      <c r="F27" s="86"/>
      <c r="G27" s="87">
        <f t="shared" ref="G27:G31" si="9">+G26</f>
        <v>0</v>
      </c>
      <c r="H27" s="88">
        <f t="shared" ref="H27:O31" si="10">+H26*$D27</f>
        <v>0</v>
      </c>
      <c r="I27" s="89">
        <f t="shared" si="10"/>
        <v>0</v>
      </c>
      <c r="J27" s="89">
        <f t="shared" si="10"/>
        <v>0</v>
      </c>
      <c r="K27" s="89">
        <f t="shared" si="10"/>
        <v>0</v>
      </c>
      <c r="L27" s="89">
        <f t="shared" si="10"/>
        <v>0</v>
      </c>
      <c r="M27" s="89">
        <f t="shared" si="10"/>
        <v>0</v>
      </c>
      <c r="N27" s="89">
        <f t="shared" si="10"/>
        <v>0</v>
      </c>
      <c r="O27" s="89">
        <f t="shared" si="10"/>
        <v>0</v>
      </c>
      <c r="P27" s="90">
        <f t="shared" si="4"/>
        <v>0</v>
      </c>
    </row>
    <row r="28" spans="2:16">
      <c r="B28" s="48">
        <v>0</v>
      </c>
      <c r="C28" s="91"/>
      <c r="D28" s="92"/>
      <c r="E28" s="93"/>
      <c r="F28" s="94"/>
      <c r="G28" s="95"/>
      <c r="H28" s="96"/>
      <c r="I28" s="97"/>
      <c r="J28" s="97"/>
      <c r="K28" s="97">
        <f>+I28*K$7</f>
        <v>0</v>
      </c>
      <c r="L28" s="97">
        <f>+I28*L$7</f>
        <v>0</v>
      </c>
      <c r="M28" s="97"/>
      <c r="N28" s="97"/>
      <c r="O28" s="97"/>
      <c r="P28" s="98">
        <f t="shared" si="4"/>
        <v>0</v>
      </c>
    </row>
    <row r="29" spans="2:16" ht="15.75" thickBot="1">
      <c r="B29" s="48">
        <v>1</v>
      </c>
      <c r="C29" s="84" t="str">
        <f t="shared" ref="C29:C31" si="11">+IF(C28="","",C28)</f>
        <v/>
      </c>
      <c r="D29" s="82">
        <v>0.25</v>
      </c>
      <c r="E29" s="85"/>
      <c r="F29" s="86"/>
      <c r="G29" s="87">
        <f t="shared" ref="G29:G31" si="12">+G28</f>
        <v>0</v>
      </c>
      <c r="H29" s="88">
        <f t="shared" ref="H29:O31" si="13">+H28*$D29</f>
        <v>0</v>
      </c>
      <c r="I29" s="89">
        <f t="shared" si="13"/>
        <v>0</v>
      </c>
      <c r="J29" s="89">
        <f t="shared" si="13"/>
        <v>0</v>
      </c>
      <c r="K29" s="89">
        <f t="shared" si="13"/>
        <v>0</v>
      </c>
      <c r="L29" s="89">
        <f t="shared" si="13"/>
        <v>0</v>
      </c>
      <c r="M29" s="89">
        <f t="shared" si="13"/>
        <v>0</v>
      </c>
      <c r="N29" s="89">
        <f t="shared" si="13"/>
        <v>0</v>
      </c>
      <c r="O29" s="89">
        <f t="shared" si="13"/>
        <v>0</v>
      </c>
      <c r="P29" s="90">
        <f t="shared" si="4"/>
        <v>0</v>
      </c>
    </row>
    <row r="30" spans="2:16">
      <c r="B30" s="48">
        <v>0</v>
      </c>
      <c r="C30" s="64"/>
      <c r="D30" s="22"/>
      <c r="E30" s="23"/>
      <c r="F30" s="24"/>
      <c r="G30" s="25"/>
      <c r="H30" s="96"/>
      <c r="I30" s="97"/>
      <c r="J30" s="97"/>
      <c r="K30" s="97">
        <f>+I30*K$7</f>
        <v>0</v>
      </c>
      <c r="L30" s="97">
        <f>+I30*L$7</f>
        <v>0</v>
      </c>
      <c r="M30" s="97"/>
      <c r="N30" s="97"/>
      <c r="O30" s="97"/>
      <c r="P30" s="98">
        <f t="shared" si="4"/>
        <v>0</v>
      </c>
    </row>
    <row r="31" spans="2:16" ht="15.75" thickBot="1">
      <c r="B31" s="48">
        <v>1</v>
      </c>
      <c r="C31" s="39" t="str">
        <f t="shared" ref="C31" si="14">+IF(C30="","",C30)</f>
        <v/>
      </c>
      <c r="D31" s="65">
        <v>0.25</v>
      </c>
      <c r="E31" s="40"/>
      <c r="F31" s="41"/>
      <c r="G31" s="42">
        <f t="shared" ref="G31" si="15">+G30</f>
        <v>0</v>
      </c>
      <c r="H31" s="88">
        <f t="shared" ref="H31:O31" si="16">+H30*$D31</f>
        <v>0</v>
      </c>
      <c r="I31" s="89">
        <f t="shared" si="16"/>
        <v>0</v>
      </c>
      <c r="J31" s="89">
        <f t="shared" si="16"/>
        <v>0</v>
      </c>
      <c r="K31" s="89">
        <f t="shared" si="16"/>
        <v>0</v>
      </c>
      <c r="L31" s="89">
        <f t="shared" si="16"/>
        <v>0</v>
      </c>
      <c r="M31" s="89">
        <f t="shared" si="16"/>
        <v>0</v>
      </c>
      <c r="N31" s="89">
        <f t="shared" si="16"/>
        <v>0</v>
      </c>
      <c r="O31" s="89">
        <f t="shared" si="16"/>
        <v>0</v>
      </c>
      <c r="P31" s="90">
        <f t="shared" si="4"/>
        <v>0</v>
      </c>
    </row>
    <row r="32" spans="2:16" s="3" customFormat="1">
      <c r="G32" s="62" t="s">
        <v>18</v>
      </c>
      <c r="H32" s="43">
        <f>SUMPRODUCT(H22:H31,$B$22:$B$31)</f>
        <v>0</v>
      </c>
      <c r="I32" s="44">
        <f t="shared" ref="I32:P32" si="17">SUMPRODUCT(I22:I31,$B$22:$B$31)</f>
        <v>0</v>
      </c>
      <c r="J32" s="45">
        <f t="shared" si="17"/>
        <v>0</v>
      </c>
      <c r="K32" s="44">
        <f t="shared" si="17"/>
        <v>0</v>
      </c>
      <c r="L32" s="63">
        <f t="shared" si="17"/>
        <v>0</v>
      </c>
      <c r="M32" s="45">
        <f t="shared" si="17"/>
        <v>0</v>
      </c>
      <c r="N32" s="44">
        <f t="shared" si="17"/>
        <v>0</v>
      </c>
      <c r="O32" s="44">
        <f t="shared" si="17"/>
        <v>0</v>
      </c>
      <c r="P32" s="47">
        <f t="shared" si="17"/>
        <v>0</v>
      </c>
    </row>
    <row r="33" spans="2:16" s="3" customFormat="1"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2:16" s="3" customFormat="1">
      <c r="C34" s="1" t="s">
        <v>24</v>
      </c>
      <c r="D34" s="55"/>
      <c r="E34" s="56"/>
      <c r="F34" s="57"/>
      <c r="G34" s="58"/>
      <c r="H34" s="58"/>
      <c r="I34" s="58"/>
      <c r="J34" s="58"/>
      <c r="K34" s="58"/>
      <c r="L34" s="58"/>
      <c r="M34" s="58"/>
      <c r="N34" s="29"/>
      <c r="O34" s="29"/>
      <c r="P34" s="29"/>
    </row>
    <row r="35" spans="2:16" s="3" customFormat="1">
      <c r="B35" s="48">
        <v>1</v>
      </c>
      <c r="C35" s="76" t="s">
        <v>54</v>
      </c>
      <c r="D35" s="77"/>
      <c r="E35" s="78" t="s">
        <v>54</v>
      </c>
      <c r="F35" s="79" t="s">
        <v>25</v>
      </c>
      <c r="G35" s="33" t="s">
        <v>54</v>
      </c>
      <c r="H35" s="80"/>
      <c r="I35" s="81"/>
      <c r="J35" s="81"/>
      <c r="K35" s="81">
        <v>0</v>
      </c>
      <c r="L35" s="81"/>
      <c r="M35" s="81"/>
      <c r="N35" s="81"/>
      <c r="O35" s="81"/>
      <c r="P35" s="38">
        <f t="shared" ref="P35:P42" si="18">SUM(H35:O35)</f>
        <v>0</v>
      </c>
    </row>
    <row r="36" spans="2:16" s="3" customFormat="1" ht="15.75" thickBot="1">
      <c r="B36" s="48">
        <v>0</v>
      </c>
      <c r="C36" s="84" t="str">
        <f t="shared" ref="C36:C42" si="19">+IF(C35="","",C35)</f>
        <v xml:space="preserve"> </v>
      </c>
      <c r="D36" s="82">
        <v>1</v>
      </c>
      <c r="E36" s="85"/>
      <c r="F36" s="83">
        <v>1.2</v>
      </c>
      <c r="G36" s="87" t="str">
        <f>+IF(G35="","",G35)</f>
        <v xml:space="preserve"> </v>
      </c>
      <c r="H36" s="88">
        <f>+H35*$D36*$F36</f>
        <v>0</v>
      </c>
      <c r="I36" s="89">
        <f t="shared" ref="I36:O36" si="20">+I35*$D36*$F36</f>
        <v>0</v>
      </c>
      <c r="J36" s="89">
        <f t="shared" si="20"/>
        <v>0</v>
      </c>
      <c r="K36" s="89">
        <f t="shared" si="20"/>
        <v>0</v>
      </c>
      <c r="L36" s="89">
        <f t="shared" si="20"/>
        <v>0</v>
      </c>
      <c r="M36" s="89">
        <f t="shared" si="20"/>
        <v>0</v>
      </c>
      <c r="N36" s="89">
        <f t="shared" si="20"/>
        <v>0</v>
      </c>
      <c r="O36" s="89">
        <f t="shared" si="20"/>
        <v>0</v>
      </c>
      <c r="P36" s="90">
        <f t="shared" si="18"/>
        <v>0</v>
      </c>
    </row>
    <row r="37" spans="2:16" s="3" customFormat="1">
      <c r="B37" s="48">
        <v>1</v>
      </c>
      <c r="C37" s="91" t="s">
        <v>54</v>
      </c>
      <c r="D37" s="92"/>
      <c r="E37" s="93" t="s">
        <v>54</v>
      </c>
      <c r="F37" s="94"/>
      <c r="G37" s="33" t="s">
        <v>54</v>
      </c>
      <c r="H37" s="96"/>
      <c r="I37" s="97"/>
      <c r="J37" s="97"/>
      <c r="K37" s="97"/>
      <c r="L37" s="81">
        <v>0</v>
      </c>
      <c r="M37" s="97"/>
      <c r="N37" s="97"/>
      <c r="O37" s="97"/>
      <c r="P37" s="98">
        <f t="shared" si="18"/>
        <v>0</v>
      </c>
    </row>
    <row r="38" spans="2:16" s="3" customFormat="1" ht="15.75" thickBot="1">
      <c r="B38" s="48">
        <v>0</v>
      </c>
      <c r="C38" s="84" t="str">
        <f t="shared" ref="C38:C42" si="21">+IF(C37="","",C37)</f>
        <v xml:space="preserve"> </v>
      </c>
      <c r="D38" s="82">
        <v>1</v>
      </c>
      <c r="E38" s="85"/>
      <c r="F38" s="83">
        <v>1</v>
      </c>
      <c r="G38" s="87" t="str">
        <f t="shared" ref="G38:G42" si="22">+IF(G37="","",G37)</f>
        <v xml:space="preserve"> </v>
      </c>
      <c r="H38" s="88">
        <f t="shared" ref="H38:O38" si="23">+H37*$D38*$F38</f>
        <v>0</v>
      </c>
      <c r="I38" s="89">
        <f t="shared" si="23"/>
        <v>0</v>
      </c>
      <c r="J38" s="89">
        <f t="shared" si="23"/>
        <v>0</v>
      </c>
      <c r="K38" s="89">
        <f t="shared" si="23"/>
        <v>0</v>
      </c>
      <c r="L38" s="89">
        <f t="shared" si="23"/>
        <v>0</v>
      </c>
      <c r="M38" s="89">
        <f t="shared" si="23"/>
        <v>0</v>
      </c>
      <c r="N38" s="89">
        <f t="shared" si="23"/>
        <v>0</v>
      </c>
      <c r="O38" s="89">
        <f t="shared" si="23"/>
        <v>0</v>
      </c>
      <c r="P38" s="90">
        <f t="shared" si="18"/>
        <v>0</v>
      </c>
    </row>
    <row r="39" spans="2:16" s="3" customFormat="1">
      <c r="B39" s="48">
        <v>1</v>
      </c>
      <c r="C39" s="91"/>
      <c r="D39" s="92"/>
      <c r="E39" s="93"/>
      <c r="F39" s="94"/>
      <c r="G39" s="33"/>
      <c r="H39" s="96"/>
      <c r="I39" s="97">
        <v>0</v>
      </c>
      <c r="J39" s="97"/>
      <c r="K39" s="97"/>
      <c r="L39" s="97">
        <v>0</v>
      </c>
      <c r="M39" s="97"/>
      <c r="N39" s="97"/>
      <c r="O39" s="97"/>
      <c r="P39" s="98">
        <f t="shared" si="18"/>
        <v>0</v>
      </c>
    </row>
    <row r="40" spans="2:16" s="3" customFormat="1" ht="15.75" thickBot="1">
      <c r="B40" s="48">
        <v>0</v>
      </c>
      <c r="C40" s="84" t="str">
        <f t="shared" ref="C40:C42" si="24">+IF(C39="","",C39)</f>
        <v/>
      </c>
      <c r="D40" s="82">
        <v>1</v>
      </c>
      <c r="E40" s="85"/>
      <c r="F40" s="83">
        <v>1</v>
      </c>
      <c r="G40" s="87" t="str">
        <f t="shared" ref="G40:G42" si="25">+IF(G39="","",G39)</f>
        <v/>
      </c>
      <c r="H40" s="88">
        <f t="shared" ref="H40:O40" si="26">+H39*$D40*$F40</f>
        <v>0</v>
      </c>
      <c r="I40" s="89">
        <f t="shared" si="26"/>
        <v>0</v>
      </c>
      <c r="J40" s="89">
        <f t="shared" si="26"/>
        <v>0</v>
      </c>
      <c r="K40" s="89">
        <f t="shared" si="26"/>
        <v>0</v>
      </c>
      <c r="L40" s="89">
        <f t="shared" si="26"/>
        <v>0</v>
      </c>
      <c r="M40" s="89">
        <f t="shared" si="26"/>
        <v>0</v>
      </c>
      <c r="N40" s="89">
        <f t="shared" si="26"/>
        <v>0</v>
      </c>
      <c r="O40" s="89">
        <f t="shared" si="26"/>
        <v>0</v>
      </c>
      <c r="P40" s="90">
        <f t="shared" si="18"/>
        <v>0</v>
      </c>
    </row>
    <row r="41" spans="2:16" s="3" customFormat="1">
      <c r="B41" s="48">
        <v>1</v>
      </c>
      <c r="C41" s="91"/>
      <c r="D41" s="92"/>
      <c r="E41" s="93"/>
      <c r="F41" s="94"/>
      <c r="G41" s="95"/>
      <c r="H41" s="96"/>
      <c r="I41" s="97">
        <v>0</v>
      </c>
      <c r="J41" s="97"/>
      <c r="K41" s="97"/>
      <c r="L41" s="97">
        <v>0</v>
      </c>
      <c r="M41" s="97"/>
      <c r="N41" s="97"/>
      <c r="O41" s="97"/>
      <c r="P41" s="98">
        <f t="shared" si="18"/>
        <v>0</v>
      </c>
    </row>
    <row r="42" spans="2:16" s="3" customFormat="1" ht="15.75" thickBot="1">
      <c r="B42" s="48">
        <v>0</v>
      </c>
      <c r="C42" s="84" t="str">
        <f t="shared" ref="C42" si="27">+IF(C41="","",C41)</f>
        <v/>
      </c>
      <c r="D42" s="82">
        <v>1</v>
      </c>
      <c r="E42" s="85"/>
      <c r="F42" s="83">
        <v>1</v>
      </c>
      <c r="G42" s="87" t="str">
        <f t="shared" ref="G42" si="28">+IF(G41="","",G41)</f>
        <v/>
      </c>
      <c r="H42" s="88">
        <f t="shared" ref="H42:O42" si="29">+H41*$D42*$F42</f>
        <v>0</v>
      </c>
      <c r="I42" s="89">
        <f t="shared" si="29"/>
        <v>0</v>
      </c>
      <c r="J42" s="89">
        <f t="shared" si="29"/>
        <v>0</v>
      </c>
      <c r="K42" s="89">
        <f t="shared" si="29"/>
        <v>0</v>
      </c>
      <c r="L42" s="89">
        <f t="shared" si="29"/>
        <v>0</v>
      </c>
      <c r="M42" s="89">
        <f t="shared" si="29"/>
        <v>0</v>
      </c>
      <c r="N42" s="89">
        <f t="shared" si="29"/>
        <v>0</v>
      </c>
      <c r="O42" s="89">
        <f t="shared" si="29"/>
        <v>0</v>
      </c>
      <c r="P42" s="90">
        <f t="shared" si="18"/>
        <v>0</v>
      </c>
    </row>
    <row r="43" spans="2:16" s="3" customFormat="1">
      <c r="G43" s="62" t="s">
        <v>19</v>
      </c>
      <c r="H43" s="43">
        <f>SUMPRODUCT($B$35:$B$42,H35:H42)</f>
        <v>0</v>
      </c>
      <c r="I43" s="44">
        <f t="shared" ref="I43:P43" si="30">SUMPRODUCT($B$35:$B$42,I35:I42)</f>
        <v>0</v>
      </c>
      <c r="J43" s="45">
        <f t="shared" si="30"/>
        <v>0</v>
      </c>
      <c r="K43" s="44">
        <f t="shared" si="30"/>
        <v>0</v>
      </c>
      <c r="L43" s="63">
        <f t="shared" si="30"/>
        <v>0</v>
      </c>
      <c r="M43" s="45">
        <f t="shared" si="30"/>
        <v>0</v>
      </c>
      <c r="N43" s="44">
        <f t="shared" si="30"/>
        <v>0</v>
      </c>
      <c r="O43" s="44">
        <f t="shared" si="30"/>
        <v>0</v>
      </c>
      <c r="P43" s="47">
        <f t="shared" si="30"/>
        <v>0</v>
      </c>
    </row>
    <row r="45" spans="2:16" s="3" customFormat="1">
      <c r="G45" s="49" t="s">
        <v>20</v>
      </c>
      <c r="H45" s="50">
        <f>+H20+H32+H43</f>
        <v>0</v>
      </c>
      <c r="I45" s="51">
        <f>+I20+I32+I43</f>
        <v>0</v>
      </c>
      <c r="J45" s="52">
        <f>+J20+J32+J43</f>
        <v>0</v>
      </c>
      <c r="K45" s="51">
        <f>+K20+K32+K43</f>
        <v>0</v>
      </c>
      <c r="L45" s="53">
        <f>+L20+L32+L43</f>
        <v>0</v>
      </c>
      <c r="M45" s="52">
        <f>+M20+M32+M43</f>
        <v>0</v>
      </c>
      <c r="N45" s="51">
        <f>+N20+N32+N43</f>
        <v>0</v>
      </c>
      <c r="O45" s="51">
        <f>+O20+O32+O43</f>
        <v>0</v>
      </c>
      <c r="P45" s="54">
        <f>+P20+P32+P43</f>
        <v>0</v>
      </c>
    </row>
    <row r="47" spans="2:16" s="3" customFormat="1">
      <c r="C47" s="105" t="s">
        <v>26</v>
      </c>
      <c r="D47" s="106" t="s">
        <v>28</v>
      </c>
      <c r="E47" s="106" t="s">
        <v>29</v>
      </c>
      <c r="F47" s="106" t="s">
        <v>30</v>
      </c>
      <c r="G47" s="106" t="s">
        <v>27</v>
      </c>
      <c r="H47" s="106" t="s">
        <v>32</v>
      </c>
      <c r="I47" s="107" t="s">
        <v>51</v>
      </c>
    </row>
    <row r="48" spans="2:16" s="3" customFormat="1">
      <c r="C48" s="108"/>
      <c r="D48" s="109" t="s">
        <v>36</v>
      </c>
      <c r="E48" s="109" t="s">
        <v>31</v>
      </c>
      <c r="F48" s="110">
        <v>21</v>
      </c>
      <c r="G48" s="109"/>
      <c r="H48" s="109" t="s">
        <v>34</v>
      </c>
      <c r="I48" s="111">
        <f>+IF(H48="Oui",2*F48,F48)</f>
        <v>42</v>
      </c>
    </row>
    <row r="49" spans="3:11" s="3" customFormat="1">
      <c r="C49" s="112"/>
      <c r="D49" s="113"/>
      <c r="E49" s="113"/>
      <c r="F49" s="56"/>
      <c r="G49" s="113"/>
      <c r="H49" s="113" t="s">
        <v>34</v>
      </c>
      <c r="I49" s="114">
        <f>+IF(H49="Oui",2*F49,F49)</f>
        <v>0</v>
      </c>
    </row>
    <row r="50" spans="3:11" s="3" customFormat="1">
      <c r="C50" s="112"/>
      <c r="D50" s="113"/>
      <c r="E50" s="113"/>
      <c r="F50" s="56"/>
      <c r="G50" s="113"/>
      <c r="H50" s="113" t="s">
        <v>34</v>
      </c>
      <c r="I50" s="114">
        <f>+IF(H50="Oui",2*F50,F50)</f>
        <v>0</v>
      </c>
    </row>
    <row r="51" spans="3:11" s="3" customFormat="1">
      <c r="C51" s="112"/>
      <c r="D51" s="113"/>
      <c r="E51" s="113"/>
      <c r="F51" s="56"/>
      <c r="G51" s="113"/>
      <c r="H51" s="113" t="s">
        <v>34</v>
      </c>
      <c r="I51" s="114">
        <f>+IF(H51="Oui",2*F51,F51)</f>
        <v>0</v>
      </c>
    </row>
    <row r="52" spans="3:11" s="3" customFormat="1">
      <c r="C52" s="14"/>
      <c r="D52" s="113"/>
      <c r="E52" s="113"/>
      <c r="F52" s="56"/>
      <c r="G52" s="113"/>
      <c r="H52" s="113" t="s">
        <v>34</v>
      </c>
      <c r="I52" s="114">
        <f>+IF(H52="Oui",2*F52,F52)</f>
        <v>0</v>
      </c>
    </row>
    <row r="53" spans="3:11" s="3" customFormat="1">
      <c r="C53" s="112"/>
      <c r="D53" s="113"/>
      <c r="E53" s="113"/>
      <c r="F53" s="56"/>
      <c r="G53" s="113"/>
      <c r="H53" s="113" t="s">
        <v>34</v>
      </c>
      <c r="I53" s="114">
        <f>+IF(H53="Oui",2*F53,F53)</f>
        <v>0</v>
      </c>
    </row>
    <row r="54" spans="3:11" s="3" customFormat="1">
      <c r="C54" s="112"/>
      <c r="D54" s="113"/>
      <c r="E54" s="113"/>
      <c r="F54" s="56"/>
      <c r="G54" s="113"/>
      <c r="H54" s="113" t="s">
        <v>34</v>
      </c>
      <c r="I54" s="114">
        <f t="shared" ref="I54:I61" si="31">+IF(H54="Oui",2*F54,F54)</f>
        <v>0</v>
      </c>
    </row>
    <row r="55" spans="3:11" s="3" customFormat="1">
      <c r="C55" s="112"/>
      <c r="D55" s="113"/>
      <c r="E55" s="113"/>
      <c r="F55" s="56"/>
      <c r="G55" s="113"/>
      <c r="H55" s="113" t="s">
        <v>34</v>
      </c>
      <c r="I55" s="114">
        <f t="shared" si="31"/>
        <v>0</v>
      </c>
    </row>
    <row r="56" spans="3:11" s="3" customFormat="1">
      <c r="C56" s="112"/>
      <c r="D56" s="113"/>
      <c r="E56" s="113"/>
      <c r="F56" s="56"/>
      <c r="G56" s="113"/>
      <c r="H56" s="113" t="s">
        <v>34</v>
      </c>
      <c r="I56" s="114">
        <f t="shared" si="31"/>
        <v>0</v>
      </c>
    </row>
    <row r="57" spans="3:11" s="3" customFormat="1">
      <c r="C57" s="112"/>
      <c r="D57" s="113"/>
      <c r="E57" s="113"/>
      <c r="F57" s="56"/>
      <c r="G57" s="113"/>
      <c r="H57" s="113" t="s">
        <v>34</v>
      </c>
      <c r="I57" s="114">
        <f t="shared" si="31"/>
        <v>0</v>
      </c>
    </row>
    <row r="58" spans="3:11" s="3" customFormat="1">
      <c r="C58" s="112"/>
      <c r="D58" s="113"/>
      <c r="E58" s="113"/>
      <c r="F58" s="56"/>
      <c r="G58" s="113"/>
      <c r="H58" s="113" t="s">
        <v>34</v>
      </c>
      <c r="I58" s="114">
        <f t="shared" si="31"/>
        <v>0</v>
      </c>
    </row>
    <row r="59" spans="3:11" s="3" customFormat="1">
      <c r="C59" s="112"/>
      <c r="D59" s="113"/>
      <c r="E59" s="113"/>
      <c r="F59" s="56"/>
      <c r="G59" s="113"/>
      <c r="H59" s="113" t="s">
        <v>34</v>
      </c>
      <c r="I59" s="114">
        <f t="shared" si="31"/>
        <v>0</v>
      </c>
    </row>
    <row r="60" spans="3:11" s="3" customFormat="1">
      <c r="C60" s="112"/>
      <c r="D60" s="113"/>
      <c r="E60" s="113"/>
      <c r="F60" s="56"/>
      <c r="G60" s="113"/>
      <c r="H60" s="113" t="s">
        <v>34</v>
      </c>
      <c r="I60" s="114">
        <f t="shared" si="31"/>
        <v>0</v>
      </c>
    </row>
    <row r="61" spans="3:11" s="3" customFormat="1">
      <c r="C61" s="115"/>
      <c r="D61" s="116"/>
      <c r="E61" s="116"/>
      <c r="F61" s="117"/>
      <c r="G61" s="116"/>
      <c r="H61" s="116" t="s">
        <v>34</v>
      </c>
      <c r="I61" s="118">
        <f t="shared" si="31"/>
        <v>0</v>
      </c>
      <c r="J61" s="120" t="s">
        <v>52</v>
      </c>
      <c r="K61" s="121" t="s">
        <v>53</v>
      </c>
    </row>
    <row r="62" spans="3:11" s="3" customFormat="1">
      <c r="C62" s="99"/>
      <c r="D62" s="100"/>
      <c r="E62" s="100"/>
      <c r="F62" s="48"/>
      <c r="G62" s="100"/>
      <c r="H62" s="105" t="s">
        <v>51</v>
      </c>
      <c r="I62" s="122">
        <f>SUM(I48:I61)</f>
        <v>42</v>
      </c>
      <c r="J62" s="123">
        <v>0.44</v>
      </c>
      <c r="K62" s="119">
        <f>+I62*J62</f>
        <v>18.48</v>
      </c>
    </row>
    <row r="63" spans="3:11" s="3" customFormat="1">
      <c r="C63" s="99"/>
      <c r="D63" s="100"/>
      <c r="E63" s="100"/>
      <c r="F63" s="48"/>
      <c r="G63" s="100"/>
      <c r="H63" s="100"/>
      <c r="I63" s="48"/>
    </row>
    <row r="64" spans="3:11" s="3" customFormat="1">
      <c r="C64" s="99"/>
      <c r="D64" s="100"/>
      <c r="E64" s="100"/>
      <c r="F64" s="48"/>
      <c r="G64" s="100"/>
      <c r="H64" s="100"/>
      <c r="I64" s="48"/>
    </row>
    <row r="65" spans="3:9" s="3" customFormat="1">
      <c r="C65" s="99"/>
      <c r="D65" s="100"/>
      <c r="E65" s="100"/>
      <c r="F65" s="48"/>
      <c r="G65" s="100"/>
      <c r="H65" s="100"/>
      <c r="I65" s="48"/>
    </row>
    <row r="66" spans="3:9" s="3" customFormat="1">
      <c r="C66" s="99"/>
      <c r="D66" s="100"/>
      <c r="E66" s="100"/>
      <c r="F66" s="48"/>
      <c r="G66" s="100"/>
      <c r="H66" s="100"/>
      <c r="I66" s="48"/>
    </row>
    <row r="67" spans="3:9" s="3" customFormat="1">
      <c r="C67" s="99"/>
      <c r="D67" s="100"/>
      <c r="E67" s="100"/>
      <c r="F67" s="48"/>
      <c r="G67" s="100"/>
      <c r="H67" s="100"/>
      <c r="I67" s="48"/>
    </row>
    <row r="68" spans="3:9" s="3" customFormat="1">
      <c r="C68" s="99"/>
      <c r="D68" s="100"/>
      <c r="E68" s="100"/>
      <c r="F68" s="48"/>
      <c r="G68" s="100"/>
      <c r="H68" s="100"/>
      <c r="I68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5" orientation="landscape" r:id="rId1"/>
  <headerFoot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3</vt:i4>
      </vt:variant>
    </vt:vector>
  </HeadingPairs>
  <TitlesOfParts>
    <vt:vector size="8" baseType="lpstr">
      <vt:lpstr>Janvier 2011</vt:lpstr>
      <vt:lpstr>Vide</vt:lpstr>
      <vt:lpstr>Fevrier</vt:lpstr>
      <vt:lpstr>Feuil2</vt:lpstr>
      <vt:lpstr>Feuil3</vt:lpstr>
      <vt:lpstr>Fevrier!Zone_d_impression</vt:lpstr>
      <vt:lpstr>'Janvier 2011'!Zone_d_impression</vt:lpstr>
      <vt:lpstr>Vide!Zone_d_impression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2011-03-04T22:48:58Z</cp:lastPrinted>
  <dcterms:created xsi:type="dcterms:W3CDTF">2011-03-04T20:16:24Z</dcterms:created>
  <dcterms:modified xsi:type="dcterms:W3CDTF">2011-03-04T23:06:04Z</dcterms:modified>
</cp:coreProperties>
</file>