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7740"/>
  </bookViews>
  <sheets>
    <sheet name="mar2011FV" sheetId="1" r:id="rId1"/>
  </sheets>
  <definedNames>
    <definedName name="_xlnm.Print_Area" localSheetId="0">mar2011FV!$B$5:$S$71</definedName>
  </definedNames>
  <calcPr calcId="125725" iterate="1"/>
</workbook>
</file>

<file path=xl/calcChain.xml><?xml version="1.0" encoding="utf-8"?>
<calcChain xmlns="http://schemas.openxmlformats.org/spreadsheetml/2006/main">
  <c r="I69" i="1"/>
  <c r="I68"/>
  <c r="I67"/>
  <c r="I66"/>
  <c r="I65"/>
  <c r="I64"/>
  <c r="I63"/>
  <c r="I62"/>
  <c r="I70" s="1"/>
  <c r="L70" s="1"/>
  <c r="I61"/>
  <c r="I60"/>
  <c r="N50"/>
  <c r="K50"/>
  <c r="R49"/>
  <c r="Q49"/>
  <c r="P49"/>
  <c r="O49"/>
  <c r="M49"/>
  <c r="L49"/>
  <c r="K49"/>
  <c r="J49"/>
  <c r="S49" s="1"/>
  <c r="I49"/>
  <c r="H49"/>
  <c r="G49"/>
  <c r="C49"/>
  <c r="S48"/>
  <c r="R47"/>
  <c r="Q47"/>
  <c r="P47"/>
  <c r="O47"/>
  <c r="M47"/>
  <c r="L47"/>
  <c r="K47"/>
  <c r="J47"/>
  <c r="I47"/>
  <c r="H47"/>
  <c r="S47" s="1"/>
  <c r="G47"/>
  <c r="C47"/>
  <c r="S46"/>
  <c r="R45"/>
  <c r="R50" s="1"/>
  <c r="Q45"/>
  <c r="P45"/>
  <c r="O45"/>
  <c r="O50" s="1"/>
  <c r="M45"/>
  <c r="M50" s="1"/>
  <c r="L45"/>
  <c r="K45"/>
  <c r="J45"/>
  <c r="S45" s="1"/>
  <c r="I45"/>
  <c r="I50" s="1"/>
  <c r="H45"/>
  <c r="G45"/>
  <c r="C45"/>
  <c r="S44"/>
  <c r="R43"/>
  <c r="Q43"/>
  <c r="Q50" s="1"/>
  <c r="P43"/>
  <c r="P50" s="1"/>
  <c r="O43"/>
  <c r="M43"/>
  <c r="L43"/>
  <c r="L50" s="1"/>
  <c r="K43"/>
  <c r="J43"/>
  <c r="I43"/>
  <c r="H43"/>
  <c r="H50" s="1"/>
  <c r="G43"/>
  <c r="C43"/>
  <c r="S42"/>
  <c r="R38"/>
  <c r="Q38"/>
  <c r="P38"/>
  <c r="O38"/>
  <c r="N38"/>
  <c r="M38"/>
  <c r="L38"/>
  <c r="K38"/>
  <c r="S38" s="1"/>
  <c r="J38"/>
  <c r="I38"/>
  <c r="H38"/>
  <c r="G38"/>
  <c r="C38"/>
  <c r="S37"/>
  <c r="R36"/>
  <c r="Q36"/>
  <c r="P36"/>
  <c r="O36"/>
  <c r="N36"/>
  <c r="M36"/>
  <c r="L36"/>
  <c r="K36"/>
  <c r="J36"/>
  <c r="I36"/>
  <c r="H36"/>
  <c r="S36" s="1"/>
  <c r="G36"/>
  <c r="C36"/>
  <c r="S35"/>
  <c r="R34"/>
  <c r="Q34"/>
  <c r="P34"/>
  <c r="O34"/>
  <c r="N34"/>
  <c r="M34"/>
  <c r="L34"/>
  <c r="K34"/>
  <c r="J34"/>
  <c r="I34"/>
  <c r="H34"/>
  <c r="S34" s="1"/>
  <c r="G34"/>
  <c r="C34"/>
  <c r="S33"/>
  <c r="R32"/>
  <c r="Q32"/>
  <c r="P32"/>
  <c r="O32"/>
  <c r="N32"/>
  <c r="M32"/>
  <c r="L32"/>
  <c r="K32"/>
  <c r="J32"/>
  <c r="I32"/>
  <c r="H32"/>
  <c r="S32" s="1"/>
  <c r="G32"/>
  <c r="C32"/>
  <c r="S31"/>
  <c r="S30"/>
  <c r="S39" s="1"/>
  <c r="R30"/>
  <c r="R39" s="1"/>
  <c r="Q30"/>
  <c r="Q39" s="1"/>
  <c r="P30"/>
  <c r="P39" s="1"/>
  <c r="O30"/>
  <c r="O39" s="1"/>
  <c r="N30"/>
  <c r="N39" s="1"/>
  <c r="M30"/>
  <c r="M39" s="1"/>
  <c r="L30"/>
  <c r="L39" s="1"/>
  <c r="K30"/>
  <c r="K39" s="1"/>
  <c r="J30"/>
  <c r="J39" s="1"/>
  <c r="I30"/>
  <c r="I39" s="1"/>
  <c r="H30"/>
  <c r="H39" s="1"/>
  <c r="G30"/>
  <c r="C30"/>
  <c r="S29"/>
  <c r="R27"/>
  <c r="Q27"/>
  <c r="Q52" s="1"/>
  <c r="O27"/>
  <c r="N27"/>
  <c r="M27"/>
  <c r="L27"/>
  <c r="L52" s="1"/>
  <c r="K27"/>
  <c r="J27"/>
  <c r="H27"/>
  <c r="S26"/>
  <c r="S25"/>
  <c r="S24"/>
  <c r="S23"/>
  <c r="S22"/>
  <c r="S21"/>
  <c r="S20"/>
  <c r="S19"/>
  <c r="S18"/>
  <c r="S17"/>
  <c r="S16"/>
  <c r="S15"/>
  <c r="S14"/>
  <c r="Y13"/>
  <c r="S13"/>
  <c r="Y12"/>
  <c r="S12"/>
  <c r="S11"/>
  <c r="P10"/>
  <c r="P27" s="1"/>
  <c r="L10"/>
  <c r="I10"/>
  <c r="I27" s="1"/>
  <c r="I52" s="1"/>
  <c r="S9"/>
  <c r="N52" l="1"/>
  <c r="K52"/>
  <c r="O52"/>
  <c r="P52"/>
  <c r="H52"/>
  <c r="M52"/>
  <c r="R52"/>
  <c r="S50"/>
  <c r="S10"/>
  <c r="S27" s="1"/>
  <c r="S52" s="1"/>
  <c r="S70" s="1"/>
  <c r="J50"/>
  <c r="J52" s="1"/>
  <c r="S43"/>
</calcChain>
</file>

<file path=xl/sharedStrings.xml><?xml version="1.0" encoding="utf-8"?>
<sst xmlns="http://schemas.openxmlformats.org/spreadsheetml/2006/main" count="54" uniqueCount="43">
  <si>
    <t xml:space="preserve">Note Frais </t>
  </si>
  <si>
    <t>Frederic Vigier</t>
  </si>
  <si>
    <t>Frais avec TVA Deductible</t>
  </si>
  <si>
    <t>Frais Sans TVA</t>
  </si>
  <si>
    <t>Frais Hors TVA</t>
  </si>
  <si>
    <t>TVA Deducible</t>
  </si>
  <si>
    <t>DATE</t>
  </si>
  <si>
    <t>Clef Repartition</t>
  </si>
  <si>
    <t># Fact</t>
  </si>
  <si>
    <t>Debours</t>
  </si>
  <si>
    <t>Clients/Concept</t>
  </si>
  <si>
    <t>Peages / Parking / Parcmetre</t>
  </si>
  <si>
    <t>Restaurants</t>
  </si>
  <si>
    <t>Fournitures</t>
  </si>
  <si>
    <t>Divers</t>
  </si>
  <si>
    <t>Autre</t>
  </si>
  <si>
    <t>Voyages &amp; Deplacements</t>
  </si>
  <si>
    <t>Taxis</t>
  </si>
  <si>
    <t>Hotel</t>
  </si>
  <si>
    <t>TOTAL</t>
  </si>
  <si>
    <t>1,- Euros Factures pas partagés</t>
  </si>
  <si>
    <t>Soregies: Deplacement 10/3</t>
  </si>
  <si>
    <t>Soregies: Deplacement 22/3-25/3</t>
  </si>
  <si>
    <t>Subtotal 1</t>
  </si>
  <si>
    <t>2,- Euros Factures partagés</t>
  </si>
  <si>
    <t>#</t>
  </si>
  <si>
    <t>Bail Rue des Merlettes</t>
  </si>
  <si>
    <t>Subtotal 2</t>
  </si>
  <si>
    <t>3,- Devises Factures partagés et pas partagés</t>
  </si>
  <si>
    <t>Livres</t>
  </si>
  <si>
    <t>KKR</t>
  </si>
  <si>
    <t>Subtotal 3</t>
  </si>
  <si>
    <t xml:space="preserve">Total 1 + 2 + 3 </t>
  </si>
  <si>
    <t>Date</t>
  </si>
  <si>
    <t>Origine</t>
  </si>
  <si>
    <t>Destination</t>
  </si>
  <si>
    <t>Km</t>
  </si>
  <si>
    <t xml:space="preserve">Client </t>
  </si>
  <si>
    <t>A/R</t>
  </si>
  <si>
    <t>Total km</t>
  </si>
  <si>
    <t>€/km</t>
  </si>
  <si>
    <t>€</t>
  </si>
  <si>
    <t>Total du à FV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</si>
</sst>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.5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theme="0" tint="-0.34998626667073579"/>
      </bottom>
      <diagonal/>
    </border>
    <border>
      <left style="dotted">
        <color indexed="64"/>
      </left>
      <right style="dotted">
        <color indexed="64"/>
      </right>
      <top/>
      <bottom style="medium">
        <color theme="0" tint="-0.34998626667073579"/>
      </bottom>
      <diagonal/>
    </border>
    <border>
      <left style="dotted">
        <color indexed="64"/>
      </left>
      <right/>
      <top/>
      <bottom style="medium">
        <color theme="0" tint="-0.34998626667073579"/>
      </bottom>
      <diagonal/>
    </border>
    <border>
      <left style="thin">
        <color indexed="64"/>
      </left>
      <right style="dotted">
        <color indexed="64"/>
      </right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 style="dotted">
        <color indexed="64"/>
      </left>
      <right style="thin">
        <color indexed="64"/>
      </right>
      <top/>
      <bottom style="medium">
        <color theme="0" tint="-0.34998626667073579"/>
      </bottom>
      <diagonal/>
    </border>
    <border>
      <left/>
      <right style="dotted">
        <color indexed="64"/>
      </right>
      <top/>
      <bottom style="medium">
        <color theme="0" tint="-0.34998626667073579"/>
      </bottom>
      <diagonal/>
    </border>
    <border>
      <left/>
      <right style="thin">
        <color indexed="64"/>
      </right>
      <top/>
      <bottom style="medium">
        <color theme="0" tint="-0.34998626667073579"/>
      </bottom>
      <diagonal/>
    </border>
    <border>
      <left style="thin">
        <color indexed="64"/>
      </left>
      <right/>
      <top style="medium">
        <color theme="0" tint="-0.34998626667073579"/>
      </top>
      <bottom/>
      <diagonal/>
    </border>
    <border>
      <left style="dotted">
        <color indexed="64"/>
      </left>
      <right style="dotted">
        <color indexed="64"/>
      </right>
      <top style="medium">
        <color theme="0" tint="-0.34998626667073579"/>
      </top>
      <bottom/>
      <diagonal/>
    </border>
    <border>
      <left style="dotted">
        <color indexed="64"/>
      </left>
      <right/>
      <top style="medium">
        <color theme="0" tint="-0.34998626667073579"/>
      </top>
      <bottom/>
      <diagonal/>
    </border>
    <border>
      <left style="thin">
        <color indexed="64"/>
      </left>
      <right style="dotted">
        <color indexed="64"/>
      </right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 style="dotted">
        <color indexed="64"/>
      </left>
      <right style="thin">
        <color indexed="64"/>
      </right>
      <top style="medium">
        <color theme="0" tint="-0.34998626667073579"/>
      </top>
      <bottom/>
      <diagonal/>
    </border>
    <border>
      <left/>
      <right style="dotted">
        <color indexed="64"/>
      </right>
      <top style="medium">
        <color theme="0" tint="-0.34998626667073579"/>
      </top>
      <bottom/>
      <diagonal/>
    </border>
    <border>
      <left/>
      <right style="thin">
        <color indexed="64"/>
      </right>
      <top style="medium">
        <color theme="0" tint="-0.34998626667073579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168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/>
    </xf>
    <xf numFmtId="17" fontId="0" fillId="2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Continuous" vertical="center" wrapText="1"/>
    </xf>
    <xf numFmtId="0" fontId="4" fillId="0" borderId="5" xfId="0" applyFont="1" applyBorder="1" applyAlignment="1">
      <alignment horizontal="centerContinuous" vertical="center" wrapText="1"/>
    </xf>
    <xf numFmtId="0" fontId="4" fillId="0" borderId="8" xfId="0" applyFont="1" applyBorder="1" applyAlignment="1">
      <alignment horizontal="centerContinuous" vertical="center" wrapText="1"/>
    </xf>
    <xf numFmtId="0" fontId="4" fillId="0" borderId="9" xfId="0" applyFont="1" applyBorder="1" applyAlignment="1">
      <alignment horizontal="centerContinuous" vertical="center" wrapText="1"/>
    </xf>
    <xf numFmtId="0" fontId="5" fillId="0" borderId="7" xfId="0" applyFont="1" applyBorder="1" applyAlignment="1">
      <alignment horizontal="centerContinuous" vertical="center"/>
    </xf>
    <xf numFmtId="0" fontId="5" fillId="0" borderId="9" xfId="0" applyFont="1" applyBorder="1" applyAlignment="1">
      <alignment horizontal="centerContinuous" vertical="center"/>
    </xf>
    <xf numFmtId="0" fontId="0" fillId="0" borderId="10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0" fontId="4" fillId="0" borderId="12" xfId="0" applyNumberFormat="1" applyFont="1" applyBorder="1" applyAlignment="1">
      <alignment horizontal="center" vertical="center" wrapText="1"/>
    </xf>
    <xf numFmtId="10" fontId="4" fillId="0" borderId="17" xfId="0" applyNumberFormat="1" applyFont="1" applyBorder="1" applyAlignment="1">
      <alignment horizontal="center" vertical="center" wrapText="1"/>
    </xf>
    <xf numFmtId="10" fontId="4" fillId="0" borderId="18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/>
    </xf>
    <xf numFmtId="14" fontId="0" fillId="0" borderId="7" xfId="0" applyNumberFormat="1" applyFont="1" applyBorder="1" applyAlignment="1">
      <alignment vertical="center"/>
    </xf>
    <xf numFmtId="0" fontId="0" fillId="0" borderId="5" xfId="0" quotePrefix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4" fontId="0" fillId="0" borderId="7" xfId="0" applyNumberFormat="1" applyFont="1" applyBorder="1" applyAlignment="1">
      <alignment horizontal="right" vertical="center"/>
    </xf>
    <xf numFmtId="4" fontId="0" fillId="0" borderId="5" xfId="0" applyNumberFormat="1" applyFont="1" applyBorder="1" applyAlignment="1">
      <alignment horizontal="right" vertical="center"/>
    </xf>
    <xf numFmtId="4" fontId="0" fillId="0" borderId="8" xfId="0" applyNumberFormat="1" applyFont="1" applyBorder="1" applyAlignment="1">
      <alignment horizontal="right" vertical="center"/>
    </xf>
    <xf numFmtId="4" fontId="0" fillId="0" borderId="9" xfId="0" applyNumberFormat="1" applyFont="1" applyBorder="1" applyAlignment="1">
      <alignment horizontal="right" vertical="center"/>
    </xf>
    <xf numFmtId="4" fontId="0" fillId="0" borderId="4" xfId="0" applyNumberFormat="1" applyFont="1" applyBorder="1" applyAlignment="1">
      <alignment horizontal="right" vertical="center"/>
    </xf>
    <xf numFmtId="4" fontId="6" fillId="0" borderId="11" xfId="0" applyNumberFormat="1" applyFont="1" applyBorder="1" applyAlignment="1">
      <alignment horizontal="right" vertical="center"/>
    </xf>
    <xf numFmtId="4" fontId="3" fillId="0" borderId="19" xfId="0" applyNumberFormat="1" applyFont="1" applyBorder="1" applyAlignment="1">
      <alignment horizontal="right" vertical="center"/>
    </xf>
    <xf numFmtId="14" fontId="0" fillId="0" borderId="20" xfId="0" applyNumberFormat="1" applyBorder="1" applyAlignment="1">
      <alignment vertical="center"/>
    </xf>
    <xf numFmtId="0" fontId="0" fillId="0" borderId="21" xfId="0" applyFont="1" applyBorder="1" applyAlignment="1">
      <alignment horizontal="center" vertical="center"/>
    </xf>
    <xf numFmtId="164" fontId="0" fillId="0" borderId="21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4" fontId="0" fillId="0" borderId="20" xfId="0" applyNumberFormat="1" applyFont="1" applyBorder="1" applyAlignment="1">
      <alignment horizontal="right" vertical="center"/>
    </xf>
    <xf numFmtId="4" fontId="0" fillId="0" borderId="21" xfId="0" applyNumberFormat="1" applyFont="1" applyBorder="1" applyAlignment="1">
      <alignment horizontal="right" vertical="center"/>
    </xf>
    <xf numFmtId="4" fontId="0" fillId="0" borderId="23" xfId="0" applyNumberFormat="1" applyFont="1" applyBorder="1" applyAlignment="1">
      <alignment horizontal="right" vertical="center"/>
    </xf>
    <xf numFmtId="4" fontId="0" fillId="0" borderId="0" xfId="0" applyNumberFormat="1" applyFont="1" applyBorder="1" applyAlignment="1">
      <alignment horizontal="right" vertical="center"/>
    </xf>
    <xf numFmtId="4" fontId="0" fillId="0" borderId="24" xfId="0" applyNumberFormat="1" applyFont="1" applyBorder="1" applyAlignment="1">
      <alignment horizontal="right" vertical="center"/>
    </xf>
    <xf numFmtId="4" fontId="6" fillId="0" borderId="25" xfId="0" applyNumberFormat="1" applyFont="1" applyBorder="1" applyAlignment="1">
      <alignment horizontal="right" vertical="center"/>
    </xf>
    <xf numFmtId="14" fontId="0" fillId="0" borderId="20" xfId="0" applyNumberFormat="1" applyFont="1" applyBorder="1" applyAlignment="1">
      <alignment vertical="center"/>
    </xf>
    <xf numFmtId="164" fontId="0" fillId="0" borderId="21" xfId="0" applyNumberForma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4" fontId="0" fillId="0" borderId="15" xfId="0" applyNumberFormat="1" applyFont="1" applyBorder="1" applyAlignment="1">
      <alignment vertical="center"/>
    </xf>
    <xf numFmtId="0" fontId="0" fillId="0" borderId="13" xfId="0" applyFont="1" applyBorder="1" applyAlignment="1">
      <alignment horizontal="center" vertical="center"/>
    </xf>
    <xf numFmtId="164" fontId="0" fillId="0" borderId="13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4" fontId="0" fillId="0" borderId="15" xfId="0" applyNumberFormat="1" applyFont="1" applyBorder="1" applyAlignment="1">
      <alignment horizontal="right" vertical="center"/>
    </xf>
    <xf numFmtId="4" fontId="0" fillId="0" borderId="13" xfId="0" applyNumberFormat="1" applyFont="1" applyBorder="1" applyAlignment="1">
      <alignment horizontal="right" vertical="center"/>
    </xf>
    <xf numFmtId="4" fontId="0" fillId="0" borderId="16" xfId="0" applyNumberFormat="1" applyFont="1" applyBorder="1" applyAlignment="1">
      <alignment horizontal="right" vertical="center"/>
    </xf>
    <xf numFmtId="4" fontId="0" fillId="0" borderId="17" xfId="0" applyNumberFormat="1" applyFont="1" applyBorder="1" applyAlignment="1">
      <alignment horizontal="right" vertical="center"/>
    </xf>
    <xf numFmtId="4" fontId="0" fillId="0" borderId="12" xfId="0" applyNumberFormat="1" applyFont="1" applyBorder="1" applyAlignment="1">
      <alignment horizontal="right" vertical="center"/>
    </xf>
    <xf numFmtId="4" fontId="6" fillId="0" borderId="18" xfId="0" applyNumberFormat="1" applyFont="1" applyBorder="1" applyAlignment="1">
      <alignment horizontal="right" vertical="center"/>
    </xf>
    <xf numFmtId="4" fontId="3" fillId="0" borderId="26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horizontal="right" vertical="center"/>
    </xf>
    <xf numFmtId="4" fontId="0" fillId="0" borderId="27" xfId="0" applyNumberFormat="1" applyFont="1" applyBorder="1" applyAlignment="1">
      <alignment horizontal="right" vertical="center"/>
    </xf>
    <xf numFmtId="4" fontId="0" fillId="0" borderId="28" xfId="0" applyNumberFormat="1" applyFont="1" applyBorder="1" applyAlignment="1">
      <alignment horizontal="right" vertical="center"/>
    </xf>
    <xf numFmtId="4" fontId="0" fillId="0" borderId="3" xfId="0" applyNumberFormat="1" applyFont="1" applyBorder="1" applyAlignment="1">
      <alignment horizontal="right" vertical="center"/>
    </xf>
    <xf numFmtId="4" fontId="0" fillId="0" borderId="29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4" fontId="6" fillId="0" borderId="0" xfId="0" applyNumberFormat="1" applyFont="1" applyBorder="1" applyAlignment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14" fontId="7" fillId="0" borderId="7" xfId="0" applyNumberFormat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right" vertical="center"/>
    </xf>
    <xf numFmtId="4" fontId="7" fillId="0" borderId="5" xfId="0" applyNumberFormat="1" applyFont="1" applyBorder="1" applyAlignment="1">
      <alignment horizontal="right" vertical="center"/>
    </xf>
    <xf numFmtId="4" fontId="7" fillId="0" borderId="6" xfId="0" applyNumberFormat="1" applyFont="1" applyBorder="1" applyAlignment="1">
      <alignment horizontal="right" vertical="center"/>
    </xf>
    <xf numFmtId="4" fontId="7" fillId="0" borderId="4" xfId="0" applyNumberFormat="1" applyFont="1" applyBorder="1" applyAlignment="1">
      <alignment horizontal="right" vertical="center"/>
    </xf>
    <xf numFmtId="4" fontId="7" fillId="0" borderId="9" xfId="0" applyNumberFormat="1" applyFont="1" applyBorder="1" applyAlignment="1">
      <alignment horizontal="right" vertical="center"/>
    </xf>
    <xf numFmtId="4" fontId="7" fillId="0" borderId="11" xfId="0" applyNumberFormat="1" applyFont="1" applyBorder="1" applyAlignment="1">
      <alignment horizontal="right" vertical="center"/>
    </xf>
    <xf numFmtId="4" fontId="7" fillId="0" borderId="8" xfId="0" applyNumberFormat="1" applyFont="1" applyBorder="1" applyAlignment="1">
      <alignment horizontal="right" vertical="center"/>
    </xf>
    <xf numFmtId="4" fontId="3" fillId="0" borderId="10" xfId="0" applyNumberFormat="1" applyFont="1" applyBorder="1" applyAlignment="1">
      <alignment horizontal="right" vertical="center"/>
    </xf>
    <xf numFmtId="14" fontId="8" fillId="0" borderId="30" xfId="0" applyNumberFormat="1" applyFont="1" applyBorder="1" applyAlignment="1">
      <alignment vertical="center"/>
    </xf>
    <xf numFmtId="9" fontId="7" fillId="0" borderId="31" xfId="0" applyNumberFormat="1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/>
    </xf>
    <xf numFmtId="0" fontId="9" fillId="0" borderId="32" xfId="0" applyFont="1" applyBorder="1" applyAlignment="1">
      <alignment vertical="center"/>
    </xf>
    <xf numFmtId="4" fontId="8" fillId="0" borderId="30" xfId="0" applyNumberFormat="1" applyFont="1" applyBorder="1" applyAlignment="1">
      <alignment horizontal="right" vertical="center"/>
    </xf>
    <xf numFmtId="4" fontId="8" fillId="0" borderId="31" xfId="0" applyNumberFormat="1" applyFont="1" applyBorder="1" applyAlignment="1">
      <alignment horizontal="right" vertical="center"/>
    </xf>
    <xf numFmtId="4" fontId="8" fillId="0" borderId="32" xfId="0" applyNumberFormat="1" applyFont="1" applyBorder="1" applyAlignment="1">
      <alignment horizontal="right" vertical="center"/>
    </xf>
    <xf numFmtId="4" fontId="8" fillId="0" borderId="33" xfId="0" applyNumberFormat="1" applyFont="1" applyBorder="1" applyAlignment="1">
      <alignment horizontal="right" vertical="center"/>
    </xf>
    <xf numFmtId="4" fontId="8" fillId="0" borderId="34" xfId="0" applyNumberFormat="1" applyFont="1" applyBorder="1" applyAlignment="1">
      <alignment horizontal="right" vertical="center"/>
    </xf>
    <xf numFmtId="4" fontId="8" fillId="0" borderId="35" xfId="0" applyNumberFormat="1" applyFont="1" applyBorder="1" applyAlignment="1">
      <alignment horizontal="right" vertical="center"/>
    </xf>
    <xf numFmtId="4" fontId="8" fillId="0" borderId="36" xfId="0" applyNumberFormat="1" applyFont="1" applyBorder="1" applyAlignment="1">
      <alignment horizontal="right" vertical="center"/>
    </xf>
    <xf numFmtId="4" fontId="10" fillId="0" borderId="37" xfId="0" applyNumberFormat="1" applyFont="1" applyBorder="1" applyAlignment="1">
      <alignment horizontal="right" vertical="center"/>
    </xf>
    <xf numFmtId="14" fontId="7" fillId="0" borderId="38" xfId="0" applyNumberFormat="1" applyFont="1" applyBorder="1" applyAlignment="1">
      <alignment vertical="center"/>
    </xf>
    <xf numFmtId="0" fontId="7" fillId="0" borderId="39" xfId="0" applyFont="1" applyBorder="1" applyAlignment="1">
      <alignment vertical="center"/>
    </xf>
    <xf numFmtId="0" fontId="1" fillId="0" borderId="39" xfId="0" applyFont="1" applyBorder="1" applyAlignment="1">
      <alignment horizontal="center" vertical="center"/>
    </xf>
    <xf numFmtId="164" fontId="7" fillId="0" borderId="39" xfId="0" applyNumberFormat="1" applyFont="1" applyBorder="1" applyAlignment="1">
      <alignment horizontal="center" vertical="center"/>
    </xf>
    <xf numFmtId="0" fontId="6" fillId="0" borderId="40" xfId="0" applyFont="1" applyBorder="1" applyAlignment="1">
      <alignment vertical="center"/>
    </xf>
    <xf numFmtId="4" fontId="7" fillId="0" borderId="38" xfId="0" applyNumberFormat="1" applyFont="1" applyBorder="1" applyAlignment="1">
      <alignment horizontal="right" vertical="center"/>
    </xf>
    <xf numFmtId="4" fontId="7" fillId="0" borderId="39" xfId="0" applyNumberFormat="1" applyFont="1" applyBorder="1" applyAlignment="1">
      <alignment horizontal="right" vertical="center"/>
    </xf>
    <xf numFmtId="4" fontId="7" fillId="0" borderId="40" xfId="0" applyNumberFormat="1" applyFont="1" applyBorder="1" applyAlignment="1">
      <alignment horizontal="right" vertical="center"/>
    </xf>
    <xf numFmtId="4" fontId="7" fillId="0" borderId="41" xfId="0" applyNumberFormat="1" applyFont="1" applyBorder="1" applyAlignment="1">
      <alignment horizontal="right" vertical="center"/>
    </xf>
    <xf numFmtId="4" fontId="7" fillId="0" borderId="42" xfId="0" applyNumberFormat="1" applyFont="1" applyBorder="1" applyAlignment="1">
      <alignment horizontal="right" vertical="center"/>
    </xf>
    <xf numFmtId="4" fontId="7" fillId="0" borderId="43" xfId="0" applyNumberFormat="1" applyFont="1" applyBorder="1" applyAlignment="1">
      <alignment horizontal="right" vertical="center"/>
    </xf>
    <xf numFmtId="4" fontId="7" fillId="0" borderId="44" xfId="0" applyNumberFormat="1" applyFont="1" applyBorder="1" applyAlignment="1">
      <alignment horizontal="right" vertical="center"/>
    </xf>
    <xf numFmtId="4" fontId="3" fillId="0" borderId="45" xfId="0" applyNumberFormat="1" applyFont="1" applyBorder="1" applyAlignment="1">
      <alignment horizontal="right" vertical="center"/>
    </xf>
    <xf numFmtId="0" fontId="7" fillId="0" borderId="39" xfId="0" applyFont="1" applyBorder="1" applyAlignment="1">
      <alignment horizontal="center" vertical="center"/>
    </xf>
    <xf numFmtId="4" fontId="6" fillId="0" borderId="46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164" fontId="7" fillId="0" borderId="31" xfId="0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right" vertical="center"/>
    </xf>
    <xf numFmtId="0" fontId="9" fillId="0" borderId="22" xfId="0" applyFont="1" applyBorder="1" applyAlignment="1">
      <alignment vertical="center"/>
    </xf>
    <xf numFmtId="4" fontId="8" fillId="0" borderId="20" xfId="0" applyNumberFormat="1" applyFont="1" applyBorder="1" applyAlignment="1">
      <alignment horizontal="right" vertical="center"/>
    </xf>
    <xf numFmtId="4" fontId="8" fillId="0" borderId="21" xfId="0" applyNumberFormat="1" applyFont="1" applyBorder="1" applyAlignment="1">
      <alignment horizontal="right" vertical="center"/>
    </xf>
    <xf numFmtId="4" fontId="8" fillId="0" borderId="22" xfId="0" applyNumberFormat="1" applyFont="1" applyBorder="1" applyAlignment="1">
      <alignment horizontal="right" vertical="center"/>
    </xf>
    <xf numFmtId="4" fontId="8" fillId="0" borderId="24" xfId="0" applyNumberFormat="1" applyFont="1" applyBorder="1" applyAlignment="1">
      <alignment horizontal="right" vertical="center"/>
    </xf>
    <xf numFmtId="4" fontId="8" fillId="0" borderId="0" xfId="0" applyNumberFormat="1" applyFont="1" applyBorder="1" applyAlignment="1">
      <alignment horizontal="right" vertical="center"/>
    </xf>
    <xf numFmtId="4" fontId="8" fillId="0" borderId="25" xfId="0" applyNumberFormat="1" applyFont="1" applyBorder="1" applyAlignment="1">
      <alignment horizontal="right" vertical="center"/>
    </xf>
    <xf numFmtId="4" fontId="8" fillId="0" borderId="23" xfId="0" applyNumberFormat="1" applyFont="1" applyBorder="1" applyAlignment="1">
      <alignment horizontal="right" vertical="center"/>
    </xf>
    <xf numFmtId="4" fontId="10" fillId="0" borderId="1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right" vertical="center"/>
    </xf>
    <xf numFmtId="4" fontId="2" fillId="0" borderId="27" xfId="0" applyNumberFormat="1" applyFont="1" applyBorder="1" applyAlignment="1">
      <alignment horizontal="right" vertical="center"/>
    </xf>
    <xf numFmtId="4" fontId="2" fillId="0" borderId="28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29" xfId="0" applyNumberFormat="1" applyFont="1" applyFill="1" applyBorder="1" applyAlignment="1">
      <alignment horizontal="right" vertical="center"/>
    </xf>
    <xf numFmtId="4" fontId="2" fillId="0" borderId="3" xfId="0" applyNumberFormat="1" applyFont="1" applyFill="1" applyBorder="1" applyAlignment="1">
      <alignment horizontal="right" vertical="center"/>
    </xf>
    <xf numFmtId="4" fontId="2" fillId="0" borderId="46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7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14" fontId="0" fillId="0" borderId="2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14" fontId="0" fillId="0" borderId="20" xfId="0" applyNumberFormat="1" applyBorder="1" applyAlignment="1">
      <alignment horizontal="center" vertical="center"/>
    </xf>
    <xf numFmtId="14" fontId="0" fillId="0" borderId="15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2" borderId="47" xfId="0" applyNumberFormat="1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439737</xdr:colOff>
      <xdr:row>52</xdr:row>
      <xdr:rowOff>36513</xdr:rowOff>
    </xdr:from>
    <xdr:to>
      <xdr:col>18</xdr:col>
      <xdr:colOff>441325</xdr:colOff>
      <xdr:row>68</xdr:row>
      <xdr:rowOff>167481</xdr:rowOff>
    </xdr:to>
    <xdr:cxnSp macro="">
      <xdr:nvCxnSpPr>
        <xdr:cNvPr id="2" name="Connecteur droit avec flèche 1"/>
        <xdr:cNvCxnSpPr/>
      </xdr:nvCxnSpPr>
      <xdr:spPr>
        <a:xfrm rot="5400000">
          <a:off x="15195947" y="9188053"/>
          <a:ext cx="1464468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35719</xdr:colOff>
      <xdr:row>69</xdr:row>
      <xdr:rowOff>166686</xdr:rowOff>
    </xdr:from>
    <xdr:to>
      <xdr:col>17</xdr:col>
      <xdr:colOff>750094</xdr:colOff>
      <xdr:row>69</xdr:row>
      <xdr:rowOff>178594</xdr:rowOff>
    </xdr:to>
    <xdr:cxnSp macro="">
      <xdr:nvCxnSpPr>
        <xdr:cNvPr id="3" name="Connecteur droit avec flèche 2"/>
        <xdr:cNvCxnSpPr/>
      </xdr:nvCxnSpPr>
      <xdr:spPr>
        <a:xfrm>
          <a:off x="11646694" y="10110786"/>
          <a:ext cx="3829050" cy="119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Y76"/>
  <sheetViews>
    <sheetView showGridLines="0" tabSelected="1" topLeftCell="A22" zoomScale="80" zoomScaleNormal="80" workbookViewId="0">
      <selection activeCell="A56" sqref="A56"/>
    </sheetView>
  </sheetViews>
  <sheetFormatPr baseColWidth="10" defaultRowHeight="15"/>
  <cols>
    <col min="1" max="1" width="11.42578125" style="1"/>
    <col min="2" max="2" width="3.5703125" style="1" customWidth="1"/>
    <col min="3" max="3" width="11.5703125" style="1" bestFit="1" customWidth="1"/>
    <col min="4" max="4" width="11.42578125" style="1"/>
    <col min="5" max="5" width="14.28515625" style="1" customWidth="1"/>
    <col min="6" max="6" width="11.42578125" style="1"/>
    <col min="7" max="7" width="39.85546875" style="1" customWidth="1"/>
    <col min="8" max="8" width="11.42578125" style="1"/>
    <col min="9" max="9" width="12.5703125" style="1" customWidth="1"/>
    <col min="10" max="10" width="12.28515625" style="1" customWidth="1"/>
    <col min="11" max="14" width="11.42578125" style="1"/>
    <col min="15" max="15" width="12.42578125" style="1" customWidth="1"/>
    <col min="16" max="16384" width="11.42578125" style="1"/>
  </cols>
  <sheetData>
    <row r="2" spans="2:25">
      <c r="C2" s="2"/>
    </row>
    <row r="5" spans="2:25">
      <c r="C5" s="3" t="s">
        <v>0</v>
      </c>
      <c r="D5" s="4">
        <v>40603</v>
      </c>
      <c r="E5" s="2" t="s">
        <v>1</v>
      </c>
      <c r="F5" s="2"/>
      <c r="H5" s="5" t="s">
        <v>2</v>
      </c>
      <c r="I5" s="6"/>
      <c r="J5" s="6"/>
      <c r="K5" s="6"/>
      <c r="L5" s="6"/>
      <c r="M5" s="6"/>
      <c r="N5" s="7"/>
      <c r="O5" s="6" t="s">
        <v>3</v>
      </c>
      <c r="P5" s="6"/>
      <c r="Q5" s="6"/>
      <c r="R5" s="7"/>
      <c r="S5" s="8"/>
    </row>
    <row r="6" spans="2:25">
      <c r="C6" s="9"/>
      <c r="D6" s="10"/>
      <c r="E6" s="10"/>
      <c r="F6" s="10"/>
      <c r="G6" s="11"/>
      <c r="H6" s="12" t="s">
        <v>4</v>
      </c>
      <c r="I6" s="13"/>
      <c r="J6" s="14"/>
      <c r="K6" s="15"/>
      <c r="L6" s="16" t="s">
        <v>5</v>
      </c>
      <c r="M6" s="17"/>
      <c r="N6" s="18"/>
      <c r="O6" s="19"/>
      <c r="P6" s="10"/>
      <c r="Q6" s="10"/>
      <c r="R6" s="10"/>
      <c r="S6" s="20"/>
    </row>
    <row r="7" spans="2:25" s="21" customFormat="1" ht="43.5" customHeight="1">
      <c r="C7" s="22" t="s">
        <v>6</v>
      </c>
      <c r="D7" s="23" t="s">
        <v>7</v>
      </c>
      <c r="E7" s="23" t="s">
        <v>8</v>
      </c>
      <c r="F7" s="23" t="s">
        <v>9</v>
      </c>
      <c r="G7" s="24" t="s">
        <v>10</v>
      </c>
      <c r="H7" s="25" t="s">
        <v>11</v>
      </c>
      <c r="I7" s="23" t="s">
        <v>12</v>
      </c>
      <c r="J7" s="26" t="s">
        <v>13</v>
      </c>
      <c r="K7" s="27" t="s">
        <v>14</v>
      </c>
      <c r="L7" s="28">
        <v>5.5E-2</v>
      </c>
      <c r="M7" s="29">
        <v>0.19600000000000001</v>
      </c>
      <c r="N7" s="30" t="s">
        <v>15</v>
      </c>
      <c r="O7" s="26" t="s">
        <v>16</v>
      </c>
      <c r="P7" s="23" t="s">
        <v>17</v>
      </c>
      <c r="Q7" s="23" t="s">
        <v>18</v>
      </c>
      <c r="R7" s="23" t="s">
        <v>14</v>
      </c>
      <c r="S7" s="31" t="s">
        <v>19</v>
      </c>
    </row>
    <row r="8" spans="2:25" ht="17.25" customHeight="1">
      <c r="C8" s="32" t="s">
        <v>20</v>
      </c>
    </row>
    <row r="9" spans="2:25">
      <c r="B9" s="33">
        <v>1</v>
      </c>
      <c r="C9" s="34">
        <v>40612</v>
      </c>
      <c r="D9" s="35"/>
      <c r="E9" s="36">
        <v>1</v>
      </c>
      <c r="F9" s="35" t="s">
        <v>9</v>
      </c>
      <c r="G9" s="37" t="s">
        <v>21</v>
      </c>
      <c r="H9" s="38"/>
      <c r="I9" s="39"/>
      <c r="J9" s="40"/>
      <c r="K9" s="41"/>
      <c r="L9" s="42"/>
      <c r="M9" s="41"/>
      <c r="N9" s="43"/>
      <c r="O9" s="40">
        <v>51</v>
      </c>
      <c r="P9" s="39">
        <v>11.5</v>
      </c>
      <c r="Q9" s="39"/>
      <c r="R9" s="39"/>
      <c r="S9" s="44">
        <f t="shared" ref="S9:S26" si="0">SUM(H9:R9)</f>
        <v>62.5</v>
      </c>
    </row>
    <row r="10" spans="2:25">
      <c r="B10" s="33">
        <v>1</v>
      </c>
      <c r="C10" s="45">
        <v>40624</v>
      </c>
      <c r="D10" s="46"/>
      <c r="E10" s="46">
        <v>2</v>
      </c>
      <c r="F10" s="47" t="s">
        <v>9</v>
      </c>
      <c r="G10" s="48" t="s">
        <v>22</v>
      </c>
      <c r="H10" s="49"/>
      <c r="I10" s="50">
        <f>22.74+8-0.42+9.8-0.51</f>
        <v>39.61</v>
      </c>
      <c r="J10" s="51"/>
      <c r="K10" s="52"/>
      <c r="L10" s="53">
        <f>0.42+0.51+1.09</f>
        <v>2.02</v>
      </c>
      <c r="M10" s="52">
        <v>0.56999999999999995</v>
      </c>
      <c r="N10" s="54"/>
      <c r="O10" s="51"/>
      <c r="P10" s="50">
        <f>11.5+10</f>
        <v>21.5</v>
      </c>
      <c r="Q10" s="50"/>
      <c r="R10" s="50"/>
      <c r="S10" s="44">
        <f t="shared" si="0"/>
        <v>63.7</v>
      </c>
      <c r="U10" s="32"/>
      <c r="Y10" s="1">
        <v>39</v>
      </c>
    </row>
    <row r="11" spans="2:25">
      <c r="B11" s="33">
        <v>1</v>
      </c>
      <c r="C11" s="55">
        <v>40627</v>
      </c>
      <c r="D11" s="46"/>
      <c r="E11" s="46">
        <v>3</v>
      </c>
      <c r="F11" s="56" t="s">
        <v>9</v>
      </c>
      <c r="G11" s="48" t="s">
        <v>22</v>
      </c>
      <c r="H11" s="49"/>
      <c r="I11" s="50"/>
      <c r="J11" s="51"/>
      <c r="K11" s="52"/>
      <c r="L11" s="53">
        <v>9.24</v>
      </c>
      <c r="M11" s="52"/>
      <c r="N11" s="54"/>
      <c r="O11" s="51"/>
      <c r="P11" s="50"/>
      <c r="Q11" s="50">
        <v>167.96</v>
      </c>
      <c r="R11" s="50">
        <v>2</v>
      </c>
      <c r="S11" s="44">
        <f t="shared" si="0"/>
        <v>179.20000000000002</v>
      </c>
      <c r="Y11" s="1">
        <v>1.55</v>
      </c>
    </row>
    <row r="12" spans="2:25">
      <c r="B12" s="33">
        <v>1</v>
      </c>
      <c r="C12" s="55"/>
      <c r="D12" s="46"/>
      <c r="E12" s="46"/>
      <c r="F12" s="56"/>
      <c r="G12" s="48"/>
      <c r="H12" s="49"/>
      <c r="I12" s="50"/>
      <c r="J12" s="51"/>
      <c r="K12" s="52"/>
      <c r="L12" s="53"/>
      <c r="M12" s="52"/>
      <c r="N12" s="54"/>
      <c r="O12" s="51"/>
      <c r="P12" s="50"/>
      <c r="Q12" s="50"/>
      <c r="R12" s="50"/>
      <c r="S12" s="44">
        <f t="shared" si="0"/>
        <v>0</v>
      </c>
      <c r="Y12" s="1">
        <f>+Y10/Y11</f>
        <v>25.161290322580644</v>
      </c>
    </row>
    <row r="13" spans="2:25">
      <c r="B13" s="33">
        <v>1</v>
      </c>
      <c r="C13" s="55"/>
      <c r="D13" s="46"/>
      <c r="E13" s="46"/>
      <c r="F13" s="56"/>
      <c r="G13" s="48"/>
      <c r="H13" s="49"/>
      <c r="I13" s="50"/>
      <c r="J13" s="51"/>
      <c r="K13" s="52"/>
      <c r="L13" s="53"/>
      <c r="M13" s="52"/>
      <c r="N13" s="54"/>
      <c r="O13" s="51"/>
      <c r="P13" s="50"/>
      <c r="Q13" s="50"/>
      <c r="R13" s="50"/>
      <c r="S13" s="44">
        <f t="shared" si="0"/>
        <v>0</v>
      </c>
      <c r="Y13" s="1">
        <f>39/1.55</f>
        <v>25.161290322580644</v>
      </c>
    </row>
    <row r="14" spans="2:25">
      <c r="B14" s="33">
        <v>1</v>
      </c>
      <c r="C14" s="55"/>
      <c r="D14" s="46"/>
      <c r="E14" s="46"/>
      <c r="F14" s="47"/>
      <c r="G14" s="48"/>
      <c r="H14" s="49"/>
      <c r="I14" s="50"/>
      <c r="J14" s="51"/>
      <c r="K14" s="52"/>
      <c r="L14" s="53"/>
      <c r="M14" s="52"/>
      <c r="N14" s="54"/>
      <c r="O14" s="51"/>
      <c r="P14" s="50"/>
      <c r="Q14" s="50"/>
      <c r="R14" s="50"/>
      <c r="S14" s="44">
        <f t="shared" si="0"/>
        <v>0</v>
      </c>
    </row>
    <row r="15" spans="2:25">
      <c r="B15" s="33">
        <v>1</v>
      </c>
      <c r="C15" s="55"/>
      <c r="D15" s="46"/>
      <c r="E15" s="46"/>
      <c r="F15" s="56"/>
      <c r="G15" s="48"/>
      <c r="H15" s="49"/>
      <c r="I15" s="50"/>
      <c r="J15" s="51"/>
      <c r="K15" s="52"/>
      <c r="L15" s="53"/>
      <c r="M15" s="52"/>
      <c r="N15" s="54"/>
      <c r="O15" s="51"/>
      <c r="P15" s="50"/>
      <c r="Q15" s="50"/>
      <c r="R15" s="50"/>
      <c r="S15" s="44">
        <f t="shared" ref="S15:S16" si="1">SUM(H15:R15)</f>
        <v>0</v>
      </c>
    </row>
    <row r="16" spans="2:25">
      <c r="B16" s="33">
        <v>1</v>
      </c>
      <c r="C16" s="55"/>
      <c r="D16" s="46"/>
      <c r="E16" s="46"/>
      <c r="F16" s="56"/>
      <c r="G16" s="48"/>
      <c r="H16" s="49"/>
      <c r="I16" s="50"/>
      <c r="J16" s="51"/>
      <c r="K16" s="52"/>
      <c r="L16" s="53"/>
      <c r="M16" s="52"/>
      <c r="N16" s="54"/>
      <c r="O16" s="51"/>
      <c r="P16" s="50"/>
      <c r="Q16" s="50"/>
      <c r="R16" s="50"/>
      <c r="S16" s="44">
        <f t="shared" si="1"/>
        <v>0</v>
      </c>
    </row>
    <row r="17" spans="1:19">
      <c r="B17" s="33">
        <v>1</v>
      </c>
      <c r="C17" s="55"/>
      <c r="D17" s="46"/>
      <c r="E17" s="46"/>
      <c r="F17" s="56"/>
      <c r="G17" s="48"/>
      <c r="H17" s="49"/>
      <c r="I17" s="50"/>
      <c r="J17" s="51"/>
      <c r="K17" s="52"/>
      <c r="L17" s="53"/>
      <c r="M17" s="52"/>
      <c r="N17" s="54"/>
      <c r="O17" s="51"/>
      <c r="P17" s="50"/>
      <c r="Q17" s="50"/>
      <c r="R17" s="50"/>
      <c r="S17" s="44">
        <f t="shared" si="0"/>
        <v>0</v>
      </c>
    </row>
    <row r="18" spans="1:19">
      <c r="B18" s="33">
        <v>1</v>
      </c>
      <c r="C18" s="45"/>
      <c r="D18" s="46"/>
      <c r="E18" s="46"/>
      <c r="F18" s="56"/>
      <c r="G18" s="48"/>
      <c r="H18" s="49"/>
      <c r="I18" s="50"/>
      <c r="J18" s="51"/>
      <c r="K18" s="52"/>
      <c r="L18" s="53"/>
      <c r="M18" s="52"/>
      <c r="N18" s="54"/>
      <c r="O18" s="51"/>
      <c r="P18" s="50"/>
      <c r="Q18" s="50"/>
      <c r="R18" s="50"/>
      <c r="S18" s="44">
        <f t="shared" si="0"/>
        <v>0</v>
      </c>
    </row>
    <row r="19" spans="1:19">
      <c r="B19" s="33">
        <v>1</v>
      </c>
      <c r="C19" s="45"/>
      <c r="D19" s="46"/>
      <c r="E19" s="46"/>
      <c r="F19" s="56"/>
      <c r="G19" s="48"/>
      <c r="H19" s="49"/>
      <c r="I19" s="50"/>
      <c r="J19" s="51"/>
      <c r="K19" s="52"/>
      <c r="L19" s="53"/>
      <c r="M19" s="52"/>
      <c r="N19" s="54"/>
      <c r="O19" s="51"/>
      <c r="P19" s="50"/>
      <c r="Q19" s="50"/>
      <c r="R19" s="50"/>
      <c r="S19" s="44">
        <f t="shared" ref="S19:S25" si="2">SUM(H19:R19)</f>
        <v>0</v>
      </c>
    </row>
    <row r="20" spans="1:19">
      <c r="B20" s="33">
        <v>1</v>
      </c>
      <c r="C20" s="45"/>
      <c r="D20" s="46"/>
      <c r="E20" s="46"/>
      <c r="F20" s="56"/>
      <c r="G20" s="48"/>
      <c r="H20" s="49"/>
      <c r="I20" s="50"/>
      <c r="J20" s="51"/>
      <c r="K20" s="52"/>
      <c r="L20" s="53"/>
      <c r="M20" s="52"/>
      <c r="N20" s="54"/>
      <c r="O20" s="51"/>
      <c r="P20" s="50"/>
      <c r="Q20" s="50"/>
      <c r="R20" s="50"/>
      <c r="S20" s="44">
        <f t="shared" si="2"/>
        <v>0</v>
      </c>
    </row>
    <row r="21" spans="1:19">
      <c r="B21" s="33">
        <v>1</v>
      </c>
      <c r="C21" s="45"/>
      <c r="D21" s="46"/>
      <c r="E21" s="57"/>
      <c r="F21" s="56"/>
      <c r="G21" s="48"/>
      <c r="H21" s="49"/>
      <c r="I21" s="50"/>
      <c r="J21" s="51"/>
      <c r="K21" s="52"/>
      <c r="L21" s="53"/>
      <c r="M21" s="52"/>
      <c r="N21" s="54"/>
      <c r="O21" s="51"/>
      <c r="P21" s="50"/>
      <c r="Q21" s="50"/>
      <c r="R21" s="50"/>
      <c r="S21" s="44">
        <f t="shared" si="2"/>
        <v>0</v>
      </c>
    </row>
    <row r="22" spans="1:19">
      <c r="B22" s="33">
        <v>1</v>
      </c>
      <c r="C22" s="45"/>
      <c r="D22" s="46"/>
      <c r="E22" s="46"/>
      <c r="F22" s="47"/>
      <c r="G22" s="48"/>
      <c r="H22" s="49"/>
      <c r="I22" s="50"/>
      <c r="J22" s="51"/>
      <c r="K22" s="52"/>
      <c r="L22" s="53"/>
      <c r="M22" s="52"/>
      <c r="N22" s="54"/>
      <c r="O22" s="51"/>
      <c r="P22" s="50"/>
      <c r="Q22" s="50"/>
      <c r="R22" s="50"/>
      <c r="S22" s="44">
        <f t="shared" si="2"/>
        <v>0</v>
      </c>
    </row>
    <row r="23" spans="1:19">
      <c r="B23" s="33">
        <v>1</v>
      </c>
      <c r="C23" s="45"/>
      <c r="D23" s="46"/>
      <c r="E23" s="46"/>
      <c r="F23" s="47"/>
      <c r="G23" s="48"/>
      <c r="H23" s="49"/>
      <c r="I23" s="50"/>
      <c r="J23" s="51"/>
      <c r="K23" s="52"/>
      <c r="L23" s="53"/>
      <c r="M23" s="52"/>
      <c r="N23" s="54"/>
      <c r="O23" s="51"/>
      <c r="P23" s="50"/>
      <c r="Q23" s="50"/>
      <c r="R23" s="50"/>
      <c r="S23" s="44">
        <f t="shared" si="2"/>
        <v>0</v>
      </c>
    </row>
    <row r="24" spans="1:19">
      <c r="A24" s="32"/>
      <c r="B24" s="33">
        <v>1</v>
      </c>
      <c r="C24" s="45"/>
      <c r="D24" s="46"/>
      <c r="E24" s="46"/>
      <c r="F24" s="56"/>
      <c r="G24" s="48"/>
      <c r="H24" s="49"/>
      <c r="I24" s="50"/>
      <c r="J24" s="51"/>
      <c r="K24" s="52"/>
      <c r="L24" s="53"/>
      <c r="M24" s="52"/>
      <c r="N24" s="54"/>
      <c r="O24" s="51"/>
      <c r="P24" s="50"/>
      <c r="Q24" s="50"/>
      <c r="R24" s="50"/>
      <c r="S24" s="44">
        <f t="shared" si="2"/>
        <v>0</v>
      </c>
    </row>
    <row r="25" spans="1:19">
      <c r="A25" s="32"/>
      <c r="B25" s="33">
        <v>1</v>
      </c>
      <c r="C25" s="45"/>
      <c r="D25" s="46"/>
      <c r="E25" s="46"/>
      <c r="F25" s="56"/>
      <c r="G25" s="48"/>
      <c r="H25" s="49"/>
      <c r="I25" s="50"/>
      <c r="J25" s="51"/>
      <c r="K25" s="52"/>
      <c r="L25" s="53"/>
      <c r="M25" s="52"/>
      <c r="N25" s="54"/>
      <c r="O25" s="51"/>
      <c r="P25" s="50"/>
      <c r="Q25" s="50"/>
      <c r="R25" s="50"/>
      <c r="S25" s="44">
        <f t="shared" si="2"/>
        <v>0</v>
      </c>
    </row>
    <row r="26" spans="1:19">
      <c r="B26" s="33">
        <v>1</v>
      </c>
      <c r="C26" s="58"/>
      <c r="D26" s="59"/>
      <c r="E26" s="59"/>
      <c r="F26" s="60"/>
      <c r="G26" s="61"/>
      <c r="H26" s="62"/>
      <c r="I26" s="63"/>
      <c r="J26" s="64"/>
      <c r="K26" s="65"/>
      <c r="L26" s="66"/>
      <c r="M26" s="65"/>
      <c r="N26" s="67"/>
      <c r="O26" s="64"/>
      <c r="P26" s="63"/>
      <c r="Q26" s="63"/>
      <c r="R26" s="63"/>
      <c r="S26" s="68">
        <f t="shared" si="0"/>
        <v>0</v>
      </c>
    </row>
    <row r="27" spans="1:19">
      <c r="G27" s="69" t="s">
        <v>23</v>
      </c>
      <c r="H27" s="70">
        <f>SUMPRODUCT(H9:H26,$B$9:$B$26)</f>
        <v>0</v>
      </c>
      <c r="I27" s="71">
        <f t="shared" ref="I27:S27" si="3">SUMPRODUCT(I9:I26,$B$9:$B$26)</f>
        <v>39.61</v>
      </c>
      <c r="J27" s="72">
        <f t="shared" si="3"/>
        <v>0</v>
      </c>
      <c r="K27" s="73">
        <f t="shared" si="3"/>
        <v>0</v>
      </c>
      <c r="L27" s="74">
        <f t="shared" si="3"/>
        <v>11.26</v>
      </c>
      <c r="M27" s="73">
        <f t="shared" si="3"/>
        <v>0.56999999999999995</v>
      </c>
      <c r="N27" s="73">
        <f t="shared" si="3"/>
        <v>0</v>
      </c>
      <c r="O27" s="72">
        <f t="shared" si="3"/>
        <v>51</v>
      </c>
      <c r="P27" s="71">
        <f t="shared" si="3"/>
        <v>33</v>
      </c>
      <c r="Q27" s="72">
        <f t="shared" si="3"/>
        <v>167.96</v>
      </c>
      <c r="R27" s="71">
        <f t="shared" si="3"/>
        <v>2</v>
      </c>
      <c r="S27" s="75">
        <f t="shared" si="3"/>
        <v>305.40000000000003</v>
      </c>
    </row>
    <row r="28" spans="1:19" s="76" customFormat="1" ht="14.25" customHeight="1">
      <c r="C28" s="32" t="s">
        <v>24</v>
      </c>
      <c r="D28" s="76">
        <v>0.3</v>
      </c>
      <c r="E28" s="77"/>
      <c r="F28" s="78"/>
      <c r="G28" s="79"/>
      <c r="H28" s="52"/>
      <c r="I28" s="52"/>
      <c r="J28" s="52"/>
      <c r="K28" s="52"/>
      <c r="L28" s="52"/>
      <c r="M28" s="52"/>
      <c r="N28" s="80"/>
      <c r="O28" s="52"/>
      <c r="P28" s="52"/>
      <c r="Q28" s="52"/>
      <c r="R28" s="52"/>
      <c r="S28" s="81"/>
    </row>
    <row r="29" spans="1:19">
      <c r="B29" s="33">
        <v>0</v>
      </c>
      <c r="C29" s="82">
        <v>40575</v>
      </c>
      <c r="D29" s="83"/>
      <c r="E29" s="84" t="s">
        <v>25</v>
      </c>
      <c r="F29" s="85"/>
      <c r="G29" s="37" t="s">
        <v>26</v>
      </c>
      <c r="H29" s="86"/>
      <c r="I29" s="87">
        <v>0</v>
      </c>
      <c r="J29" s="87"/>
      <c r="K29" s="88">
        <v>0</v>
      </c>
      <c r="L29" s="89"/>
      <c r="M29" s="90"/>
      <c r="N29" s="91"/>
      <c r="O29" s="92"/>
      <c r="P29" s="87"/>
      <c r="Q29" s="87"/>
      <c r="R29" s="87"/>
      <c r="S29" s="93">
        <f t="shared" ref="S29:S38" si="4">SUM(H29:R29)</f>
        <v>0</v>
      </c>
    </row>
    <row r="30" spans="1:19" ht="15.75" thickBot="1">
      <c r="B30" s="33">
        <v>1</v>
      </c>
      <c r="C30" s="94">
        <f>+IF(C29="","",C29)</f>
        <v>40575</v>
      </c>
      <c r="D30" s="95">
        <v>0.32</v>
      </c>
      <c r="E30" s="96"/>
      <c r="F30" s="97"/>
      <c r="G30" s="98" t="str">
        <f>+G29</f>
        <v>Bail Rue des Merlettes</v>
      </c>
      <c r="H30" s="99">
        <f>+H29*$D30</f>
        <v>0</v>
      </c>
      <c r="I30" s="100">
        <f t="shared" ref="I30:R30" si="5">+I29*$D30</f>
        <v>0</v>
      </c>
      <c r="J30" s="100">
        <f t="shared" si="5"/>
        <v>0</v>
      </c>
      <c r="K30" s="101">
        <f t="shared" si="5"/>
        <v>0</v>
      </c>
      <c r="L30" s="102">
        <f t="shared" si="5"/>
        <v>0</v>
      </c>
      <c r="M30" s="103">
        <f t="shared" si="5"/>
        <v>0</v>
      </c>
      <c r="N30" s="104">
        <f t="shared" si="5"/>
        <v>0</v>
      </c>
      <c r="O30" s="105">
        <f t="shared" si="5"/>
        <v>0</v>
      </c>
      <c r="P30" s="100">
        <f t="shared" si="5"/>
        <v>0</v>
      </c>
      <c r="Q30" s="100">
        <f t="shared" si="5"/>
        <v>0</v>
      </c>
      <c r="R30" s="100">
        <f t="shared" si="5"/>
        <v>0</v>
      </c>
      <c r="S30" s="106">
        <f t="shared" si="4"/>
        <v>0</v>
      </c>
    </row>
    <row r="31" spans="1:19" ht="15.75" hidden="1" thickBot="1">
      <c r="B31" s="33">
        <v>0</v>
      </c>
      <c r="C31" s="107">
        <v>40575</v>
      </c>
      <c r="D31" s="108"/>
      <c r="E31" s="109" t="s">
        <v>25</v>
      </c>
      <c r="F31" s="110"/>
      <c r="G31" s="111"/>
      <c r="H31" s="112"/>
      <c r="I31" s="113"/>
      <c r="J31" s="113"/>
      <c r="K31" s="114"/>
      <c r="L31" s="115"/>
      <c r="M31" s="116"/>
      <c r="N31" s="117"/>
      <c r="O31" s="118"/>
      <c r="P31" s="113"/>
      <c r="Q31" s="113"/>
      <c r="R31" s="113"/>
      <c r="S31" s="119">
        <f t="shared" si="4"/>
        <v>0</v>
      </c>
    </row>
    <row r="32" spans="1:19" ht="15.75" hidden="1" thickBot="1">
      <c r="B32" s="33">
        <v>1</v>
      </c>
      <c r="C32" s="94">
        <f>+IF(C31="","",C31)</f>
        <v>40575</v>
      </c>
      <c r="D32" s="95">
        <v>0.32</v>
      </c>
      <c r="E32" s="96"/>
      <c r="F32" s="97"/>
      <c r="G32" s="98">
        <f t="shared" ref="G32" si="6">+G31</f>
        <v>0</v>
      </c>
      <c r="H32" s="99">
        <f t="shared" ref="H32:R32" si="7">+H31*$D32</f>
        <v>0</v>
      </c>
      <c r="I32" s="100">
        <f t="shared" si="7"/>
        <v>0</v>
      </c>
      <c r="J32" s="100">
        <f t="shared" si="7"/>
        <v>0</v>
      </c>
      <c r="K32" s="101">
        <f t="shared" si="7"/>
        <v>0</v>
      </c>
      <c r="L32" s="102">
        <f t="shared" si="7"/>
        <v>0</v>
      </c>
      <c r="M32" s="103">
        <f t="shared" si="7"/>
        <v>0</v>
      </c>
      <c r="N32" s="104">
        <f t="shared" si="7"/>
        <v>0</v>
      </c>
      <c r="O32" s="105">
        <f t="shared" si="7"/>
        <v>0</v>
      </c>
      <c r="P32" s="100">
        <f t="shared" si="7"/>
        <v>0</v>
      </c>
      <c r="Q32" s="100">
        <f t="shared" si="7"/>
        <v>0</v>
      </c>
      <c r="R32" s="100">
        <f t="shared" si="7"/>
        <v>0</v>
      </c>
      <c r="S32" s="106">
        <f t="shared" si="4"/>
        <v>0</v>
      </c>
    </row>
    <row r="33" spans="2:19" ht="15.75" hidden="1" thickBot="1">
      <c r="B33" s="33">
        <v>0</v>
      </c>
      <c r="C33" s="107"/>
      <c r="D33" s="108"/>
      <c r="E33" s="120"/>
      <c r="F33" s="110"/>
      <c r="G33" s="111"/>
      <c r="H33" s="112"/>
      <c r="I33" s="113"/>
      <c r="J33" s="113"/>
      <c r="K33" s="114"/>
      <c r="L33" s="115"/>
      <c r="M33" s="116"/>
      <c r="N33" s="117"/>
      <c r="O33" s="118"/>
      <c r="P33" s="113"/>
      <c r="Q33" s="113"/>
      <c r="R33" s="113"/>
      <c r="S33" s="119">
        <f t="shared" si="4"/>
        <v>0</v>
      </c>
    </row>
    <row r="34" spans="2:19" ht="15.75" hidden="1" thickBot="1">
      <c r="B34" s="33">
        <v>1</v>
      </c>
      <c r="C34" s="94" t="str">
        <f t="shared" ref="C34" si="8">+IF(C33="","",C33)</f>
        <v/>
      </c>
      <c r="D34" s="95">
        <v>0.25</v>
      </c>
      <c r="E34" s="96"/>
      <c r="F34" s="97"/>
      <c r="G34" s="98">
        <f t="shared" ref="G34" si="9">+G33</f>
        <v>0</v>
      </c>
      <c r="H34" s="99">
        <f t="shared" ref="H34:R34" si="10">+H33*$D34</f>
        <v>0</v>
      </c>
      <c r="I34" s="100">
        <f t="shared" si="10"/>
        <v>0</v>
      </c>
      <c r="J34" s="100">
        <f t="shared" si="10"/>
        <v>0</v>
      </c>
      <c r="K34" s="101">
        <f t="shared" si="10"/>
        <v>0</v>
      </c>
      <c r="L34" s="102">
        <f t="shared" si="10"/>
        <v>0</v>
      </c>
      <c r="M34" s="103">
        <f t="shared" si="10"/>
        <v>0</v>
      </c>
      <c r="N34" s="104">
        <f t="shared" si="10"/>
        <v>0</v>
      </c>
      <c r="O34" s="105">
        <f t="shared" si="10"/>
        <v>0</v>
      </c>
      <c r="P34" s="100">
        <f t="shared" si="10"/>
        <v>0</v>
      </c>
      <c r="Q34" s="100">
        <f t="shared" si="10"/>
        <v>0</v>
      </c>
      <c r="R34" s="100">
        <f t="shared" si="10"/>
        <v>0</v>
      </c>
      <c r="S34" s="106">
        <f t="shared" si="4"/>
        <v>0</v>
      </c>
    </row>
    <row r="35" spans="2:19" ht="15.75" hidden="1" thickBot="1">
      <c r="B35" s="33">
        <v>0</v>
      </c>
      <c r="C35" s="107"/>
      <c r="D35" s="108"/>
      <c r="E35" s="120"/>
      <c r="F35" s="110"/>
      <c r="G35" s="111"/>
      <c r="H35" s="112"/>
      <c r="I35" s="113"/>
      <c r="J35" s="113"/>
      <c r="K35" s="114"/>
      <c r="L35" s="115"/>
      <c r="M35" s="116"/>
      <c r="N35" s="117"/>
      <c r="O35" s="118"/>
      <c r="P35" s="113"/>
      <c r="Q35" s="113"/>
      <c r="R35" s="113"/>
      <c r="S35" s="119">
        <f t="shared" si="4"/>
        <v>0</v>
      </c>
    </row>
    <row r="36" spans="2:19" ht="15.75" hidden="1" thickBot="1">
      <c r="B36" s="33">
        <v>1</v>
      </c>
      <c r="C36" s="94" t="str">
        <f t="shared" ref="C36" si="11">+IF(C35="","",C35)</f>
        <v/>
      </c>
      <c r="D36" s="95">
        <v>0.25</v>
      </c>
      <c r="E36" s="96"/>
      <c r="F36" s="97"/>
      <c r="G36" s="98">
        <f t="shared" ref="G36" si="12">+G35</f>
        <v>0</v>
      </c>
      <c r="H36" s="99">
        <f t="shared" ref="H36:R36" si="13">+H35*$D36</f>
        <v>0</v>
      </c>
      <c r="I36" s="100">
        <f t="shared" si="13"/>
        <v>0</v>
      </c>
      <c r="J36" s="100">
        <f t="shared" si="13"/>
        <v>0</v>
      </c>
      <c r="K36" s="101">
        <f t="shared" si="13"/>
        <v>0</v>
      </c>
      <c r="L36" s="102">
        <f t="shared" si="13"/>
        <v>0</v>
      </c>
      <c r="M36" s="103">
        <f t="shared" si="13"/>
        <v>0</v>
      </c>
      <c r="N36" s="104">
        <f t="shared" si="13"/>
        <v>0</v>
      </c>
      <c r="O36" s="105">
        <f t="shared" si="13"/>
        <v>0</v>
      </c>
      <c r="P36" s="100">
        <f t="shared" si="13"/>
        <v>0</v>
      </c>
      <c r="Q36" s="100">
        <f t="shared" si="13"/>
        <v>0</v>
      </c>
      <c r="R36" s="100">
        <f t="shared" si="13"/>
        <v>0</v>
      </c>
      <c r="S36" s="106">
        <f t="shared" si="4"/>
        <v>0</v>
      </c>
    </row>
    <row r="37" spans="2:19">
      <c r="B37" s="33">
        <v>0</v>
      </c>
      <c r="C37" s="107"/>
      <c r="D37" s="108"/>
      <c r="E37" s="120"/>
      <c r="F37" s="110"/>
      <c r="G37" s="111"/>
      <c r="H37" s="112"/>
      <c r="I37" s="113"/>
      <c r="J37" s="113"/>
      <c r="K37" s="114"/>
      <c r="L37" s="115"/>
      <c r="M37" s="116"/>
      <c r="N37" s="117"/>
      <c r="O37" s="118"/>
      <c r="P37" s="113"/>
      <c r="Q37" s="113"/>
      <c r="R37" s="113"/>
      <c r="S37" s="119">
        <f t="shared" si="4"/>
        <v>0</v>
      </c>
    </row>
    <row r="38" spans="2:19" ht="15.75" thickBot="1">
      <c r="B38" s="33">
        <v>1</v>
      </c>
      <c r="C38" s="94" t="str">
        <f t="shared" ref="C38" si="14">+IF(C37="","",C37)</f>
        <v/>
      </c>
      <c r="D38" s="95">
        <v>0.25</v>
      </c>
      <c r="E38" s="96"/>
      <c r="F38" s="97"/>
      <c r="G38" s="98">
        <f t="shared" ref="G38" si="15">+G37</f>
        <v>0</v>
      </c>
      <c r="H38" s="99">
        <f t="shared" ref="H38:R38" si="16">+H37*$D38</f>
        <v>0</v>
      </c>
      <c r="I38" s="100">
        <f t="shared" si="16"/>
        <v>0</v>
      </c>
      <c r="J38" s="100">
        <f t="shared" si="16"/>
        <v>0</v>
      </c>
      <c r="K38" s="101">
        <f t="shared" si="16"/>
        <v>0</v>
      </c>
      <c r="L38" s="102">
        <f t="shared" si="16"/>
        <v>0</v>
      </c>
      <c r="M38" s="103">
        <f t="shared" si="16"/>
        <v>0</v>
      </c>
      <c r="N38" s="104">
        <f t="shared" si="16"/>
        <v>0</v>
      </c>
      <c r="O38" s="105">
        <f t="shared" si="16"/>
        <v>0</v>
      </c>
      <c r="P38" s="100">
        <f t="shared" si="16"/>
        <v>0</v>
      </c>
      <c r="Q38" s="100">
        <f t="shared" si="16"/>
        <v>0</v>
      </c>
      <c r="R38" s="100">
        <f t="shared" si="16"/>
        <v>0</v>
      </c>
      <c r="S38" s="106">
        <f t="shared" si="4"/>
        <v>0</v>
      </c>
    </row>
    <row r="39" spans="2:19">
      <c r="G39" s="69" t="s">
        <v>27</v>
      </c>
      <c r="H39" s="70">
        <f>SUMPRODUCT(H29:H38,$B$29:$B$38)</f>
        <v>0</v>
      </c>
      <c r="I39" s="71">
        <f t="shared" ref="I39:S39" si="17">SUMPRODUCT(I29:I38,$B$29:$B$38)</f>
        <v>0</v>
      </c>
      <c r="J39" s="72">
        <f t="shared" si="17"/>
        <v>0</v>
      </c>
      <c r="K39" s="73">
        <f t="shared" si="17"/>
        <v>0</v>
      </c>
      <c r="L39" s="74">
        <f t="shared" si="17"/>
        <v>0</v>
      </c>
      <c r="M39" s="73">
        <f t="shared" si="17"/>
        <v>0</v>
      </c>
      <c r="N39" s="121">
        <f t="shared" si="17"/>
        <v>0</v>
      </c>
      <c r="O39" s="72">
        <f t="shared" si="17"/>
        <v>0</v>
      </c>
      <c r="P39" s="71">
        <f t="shared" si="17"/>
        <v>0</v>
      </c>
      <c r="Q39" s="71">
        <f t="shared" si="17"/>
        <v>0</v>
      </c>
      <c r="R39" s="71">
        <f t="shared" si="17"/>
        <v>0</v>
      </c>
      <c r="S39" s="75">
        <f t="shared" si="17"/>
        <v>0</v>
      </c>
    </row>
    <row r="40" spans="2:19"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</row>
    <row r="41" spans="2:19">
      <c r="C41" s="32" t="s">
        <v>28</v>
      </c>
      <c r="D41" s="76"/>
      <c r="E41" s="77"/>
      <c r="F41" s="78"/>
      <c r="G41" s="79"/>
      <c r="H41" s="79"/>
      <c r="I41" s="79"/>
      <c r="J41" s="79"/>
      <c r="K41" s="79"/>
      <c r="L41" s="79"/>
      <c r="M41" s="79"/>
      <c r="N41" s="79"/>
      <c r="O41" s="79"/>
      <c r="P41" s="81"/>
      <c r="Q41" s="81"/>
      <c r="R41" s="81"/>
      <c r="S41" s="81"/>
    </row>
    <row r="42" spans="2:19">
      <c r="B42" s="33">
        <v>0</v>
      </c>
      <c r="C42" s="82">
        <v>40555</v>
      </c>
      <c r="D42" s="83"/>
      <c r="E42" s="122" t="s">
        <v>25</v>
      </c>
      <c r="F42" s="85" t="s">
        <v>29</v>
      </c>
      <c r="G42" s="37" t="s">
        <v>30</v>
      </c>
      <c r="H42" s="86"/>
      <c r="I42" s="87">
        <v>0</v>
      </c>
      <c r="J42" s="87"/>
      <c r="K42" s="88"/>
      <c r="L42" s="89">
        <v>0</v>
      </c>
      <c r="M42" s="90">
        <v>0</v>
      </c>
      <c r="N42" s="91"/>
      <c r="O42" s="92"/>
      <c r="P42" s="87"/>
      <c r="Q42" s="87"/>
      <c r="R42" s="87"/>
      <c r="S42" s="93">
        <f t="shared" ref="S42:S43" si="18">SUM(H42:R42)</f>
        <v>0</v>
      </c>
    </row>
    <row r="43" spans="2:19" ht="15.75" thickBot="1">
      <c r="B43" s="33">
        <v>1</v>
      </c>
      <c r="C43" s="94">
        <f t="shared" ref="C43" si="19">+IF(C42="","",C42)</f>
        <v>40555</v>
      </c>
      <c r="D43" s="95">
        <v>1</v>
      </c>
      <c r="E43" s="96"/>
      <c r="F43" s="123">
        <v>1.2</v>
      </c>
      <c r="G43" s="98" t="str">
        <f>+IF(G42="","",G42)</f>
        <v>KKR</v>
      </c>
      <c r="H43" s="99">
        <f>+H42*$D43*$F43</f>
        <v>0</v>
      </c>
      <c r="I43" s="100">
        <f t="shared" ref="I43:R43" si="20">+I42*$D43*$F43</f>
        <v>0</v>
      </c>
      <c r="J43" s="100">
        <f t="shared" si="20"/>
        <v>0</v>
      </c>
      <c r="K43" s="101">
        <f t="shared" si="20"/>
        <v>0</v>
      </c>
      <c r="L43" s="102">
        <f t="shared" si="20"/>
        <v>0</v>
      </c>
      <c r="M43" s="103">
        <f t="shared" si="20"/>
        <v>0</v>
      </c>
      <c r="N43" s="104"/>
      <c r="O43" s="105">
        <f t="shared" si="20"/>
        <v>0</v>
      </c>
      <c r="P43" s="100">
        <f t="shared" si="20"/>
        <v>0</v>
      </c>
      <c r="Q43" s="100">
        <f t="shared" si="20"/>
        <v>0</v>
      </c>
      <c r="R43" s="100">
        <f t="shared" si="20"/>
        <v>0</v>
      </c>
      <c r="S43" s="106">
        <f t="shared" si="18"/>
        <v>0</v>
      </c>
    </row>
    <row r="44" spans="2:19" ht="15.75" hidden="1" thickBot="1">
      <c r="B44" s="33">
        <v>0</v>
      </c>
      <c r="C44" s="107">
        <v>40555</v>
      </c>
      <c r="D44" s="108"/>
      <c r="E44" s="120" t="s">
        <v>25</v>
      </c>
      <c r="F44" s="85" t="s">
        <v>29</v>
      </c>
      <c r="G44" s="37" t="s">
        <v>30</v>
      </c>
      <c r="H44" s="112"/>
      <c r="I44" s="113">
        <v>0</v>
      </c>
      <c r="J44" s="113"/>
      <c r="K44" s="114"/>
      <c r="L44" s="115"/>
      <c r="M44" s="124">
        <v>0</v>
      </c>
      <c r="N44" s="91"/>
      <c r="O44" s="118"/>
      <c r="P44" s="113"/>
      <c r="Q44" s="113"/>
      <c r="R44" s="113"/>
      <c r="S44" s="119">
        <f t="shared" ref="S44:S49" si="21">SUM(H44:R44)</f>
        <v>0</v>
      </c>
    </row>
    <row r="45" spans="2:19" ht="15.75" hidden="1" thickBot="1">
      <c r="B45" s="33">
        <v>1</v>
      </c>
      <c r="C45" s="94">
        <f t="shared" ref="C45" si="22">+IF(C44="","",C44)</f>
        <v>40555</v>
      </c>
      <c r="D45" s="95">
        <v>1</v>
      </c>
      <c r="E45" s="96"/>
      <c r="F45" s="123">
        <v>1.2</v>
      </c>
      <c r="G45" s="98" t="str">
        <f t="shared" ref="G45" si="23">+IF(G44="","",G44)</f>
        <v>KKR</v>
      </c>
      <c r="H45" s="99">
        <f t="shared" ref="H45:R45" si="24">+H44*$D45*$F45</f>
        <v>0</v>
      </c>
      <c r="I45" s="100">
        <f t="shared" si="24"/>
        <v>0</v>
      </c>
      <c r="J45" s="100">
        <f t="shared" si="24"/>
        <v>0</v>
      </c>
      <c r="K45" s="101">
        <f t="shared" si="24"/>
        <v>0</v>
      </c>
      <c r="L45" s="102">
        <f t="shared" si="24"/>
        <v>0</v>
      </c>
      <c r="M45" s="103">
        <f t="shared" si="24"/>
        <v>0</v>
      </c>
      <c r="N45" s="104"/>
      <c r="O45" s="105">
        <f t="shared" si="24"/>
        <v>0</v>
      </c>
      <c r="P45" s="100">
        <f t="shared" si="24"/>
        <v>0</v>
      </c>
      <c r="Q45" s="100">
        <f t="shared" si="24"/>
        <v>0</v>
      </c>
      <c r="R45" s="100">
        <f t="shared" si="24"/>
        <v>0</v>
      </c>
      <c r="S45" s="106">
        <f t="shared" si="21"/>
        <v>0</v>
      </c>
    </row>
    <row r="46" spans="2:19" ht="15.75" hidden="1" thickBot="1">
      <c r="B46" s="33">
        <v>0</v>
      </c>
      <c r="C46" s="107"/>
      <c r="D46" s="108"/>
      <c r="E46" s="120"/>
      <c r="F46" s="110"/>
      <c r="G46" s="37"/>
      <c r="H46" s="112"/>
      <c r="I46" s="113">
        <v>0</v>
      </c>
      <c r="J46" s="113"/>
      <c r="K46" s="114"/>
      <c r="L46" s="115"/>
      <c r="M46" s="116">
        <v>0</v>
      </c>
      <c r="N46" s="117"/>
      <c r="O46" s="118"/>
      <c r="P46" s="113"/>
      <c r="Q46" s="113"/>
      <c r="R46" s="113"/>
      <c r="S46" s="119">
        <f t="shared" si="21"/>
        <v>0</v>
      </c>
    </row>
    <row r="47" spans="2:19" ht="15.75" hidden="1" thickBot="1">
      <c r="B47" s="33">
        <v>1</v>
      </c>
      <c r="C47" s="94" t="str">
        <f t="shared" ref="C47" si="25">+IF(C46="","",C46)</f>
        <v/>
      </c>
      <c r="D47" s="95">
        <v>1</v>
      </c>
      <c r="E47" s="96"/>
      <c r="F47" s="123">
        <v>1</v>
      </c>
      <c r="G47" s="98" t="str">
        <f t="shared" ref="G47" si="26">+IF(G46="","",G46)</f>
        <v/>
      </c>
      <c r="H47" s="99">
        <f t="shared" ref="H47:R47" si="27">+H46*$D47*$F47</f>
        <v>0</v>
      </c>
      <c r="I47" s="100">
        <f t="shared" si="27"/>
        <v>0</v>
      </c>
      <c r="J47" s="100">
        <f t="shared" si="27"/>
        <v>0</v>
      </c>
      <c r="K47" s="101">
        <f t="shared" si="27"/>
        <v>0</v>
      </c>
      <c r="L47" s="102">
        <f t="shared" si="27"/>
        <v>0</v>
      </c>
      <c r="M47" s="103">
        <f t="shared" si="27"/>
        <v>0</v>
      </c>
      <c r="N47" s="104"/>
      <c r="O47" s="105">
        <f t="shared" si="27"/>
        <v>0</v>
      </c>
      <c r="P47" s="100">
        <f t="shared" si="27"/>
        <v>0</v>
      </c>
      <c r="Q47" s="100">
        <f t="shared" si="27"/>
        <v>0</v>
      </c>
      <c r="R47" s="100">
        <f t="shared" si="27"/>
        <v>0</v>
      </c>
      <c r="S47" s="106">
        <f t="shared" si="21"/>
        <v>0</v>
      </c>
    </row>
    <row r="48" spans="2:19">
      <c r="B48" s="33">
        <v>0</v>
      </c>
      <c r="C48" s="107"/>
      <c r="D48" s="108"/>
      <c r="E48" s="120"/>
      <c r="F48" s="110"/>
      <c r="G48" s="111"/>
      <c r="H48" s="112"/>
      <c r="I48" s="113">
        <v>0</v>
      </c>
      <c r="J48" s="113"/>
      <c r="K48" s="114"/>
      <c r="L48" s="115"/>
      <c r="M48" s="116">
        <v>0</v>
      </c>
      <c r="N48" s="117"/>
      <c r="O48" s="118"/>
      <c r="P48" s="113"/>
      <c r="Q48" s="113"/>
      <c r="R48" s="113"/>
      <c r="S48" s="119">
        <f t="shared" si="21"/>
        <v>0</v>
      </c>
    </row>
    <row r="49" spans="2:19" ht="15.75" thickBot="1">
      <c r="B49" s="33">
        <v>1</v>
      </c>
      <c r="C49" s="94" t="str">
        <f t="shared" ref="C49" si="28">+IF(C48="","",C48)</f>
        <v/>
      </c>
      <c r="D49" s="95">
        <v>1</v>
      </c>
      <c r="E49" s="96"/>
      <c r="F49" s="123">
        <v>1</v>
      </c>
      <c r="G49" s="125" t="str">
        <f t="shared" ref="G49" si="29">+IF(G48="","",G48)</f>
        <v/>
      </c>
      <c r="H49" s="126">
        <f t="shared" ref="H49:R49" si="30">+H48*$D49*$F49</f>
        <v>0</v>
      </c>
      <c r="I49" s="127">
        <f t="shared" si="30"/>
        <v>0</v>
      </c>
      <c r="J49" s="127">
        <f t="shared" si="30"/>
        <v>0</v>
      </c>
      <c r="K49" s="128">
        <f t="shared" si="30"/>
        <v>0</v>
      </c>
      <c r="L49" s="129">
        <f t="shared" si="30"/>
        <v>0</v>
      </c>
      <c r="M49" s="130">
        <f t="shared" si="30"/>
        <v>0</v>
      </c>
      <c r="N49" s="131"/>
      <c r="O49" s="132">
        <f t="shared" si="30"/>
        <v>0</v>
      </c>
      <c r="P49" s="127">
        <f t="shared" si="30"/>
        <v>0</v>
      </c>
      <c r="Q49" s="127">
        <f t="shared" si="30"/>
        <v>0</v>
      </c>
      <c r="R49" s="127">
        <f t="shared" si="30"/>
        <v>0</v>
      </c>
      <c r="S49" s="133">
        <f t="shared" si="21"/>
        <v>0</v>
      </c>
    </row>
    <row r="50" spans="2:19">
      <c r="G50" s="69" t="s">
        <v>31</v>
      </c>
      <c r="H50" s="70">
        <f t="shared" ref="H50:S50" si="31">SUMPRODUCT($B$42:$B$49,H42:H49)</f>
        <v>0</v>
      </c>
      <c r="I50" s="71">
        <f t="shared" si="31"/>
        <v>0</v>
      </c>
      <c r="J50" s="72">
        <f t="shared" si="31"/>
        <v>0</v>
      </c>
      <c r="K50" s="73">
        <f t="shared" si="31"/>
        <v>0</v>
      </c>
      <c r="L50" s="74">
        <f t="shared" si="31"/>
        <v>0</v>
      </c>
      <c r="M50" s="73">
        <f t="shared" si="31"/>
        <v>0</v>
      </c>
      <c r="N50" s="121">
        <f t="shared" si="31"/>
        <v>0</v>
      </c>
      <c r="O50" s="72">
        <f t="shared" si="31"/>
        <v>0</v>
      </c>
      <c r="P50" s="71">
        <f t="shared" si="31"/>
        <v>0</v>
      </c>
      <c r="Q50" s="71">
        <f t="shared" si="31"/>
        <v>0</v>
      </c>
      <c r="R50" s="71">
        <f t="shared" si="31"/>
        <v>0</v>
      </c>
      <c r="S50" s="75">
        <f t="shared" si="31"/>
        <v>0</v>
      </c>
    </row>
    <row r="52" spans="2:19">
      <c r="G52" s="134" t="s">
        <v>32</v>
      </c>
      <c r="H52" s="135">
        <f t="shared" ref="H52:S52" si="32">+H27+H39+H50</f>
        <v>0</v>
      </c>
      <c r="I52" s="136">
        <f t="shared" si="32"/>
        <v>39.61</v>
      </c>
      <c r="J52" s="137">
        <f t="shared" si="32"/>
        <v>0</v>
      </c>
      <c r="K52" s="138">
        <f t="shared" si="32"/>
        <v>0</v>
      </c>
      <c r="L52" s="139">
        <f t="shared" si="32"/>
        <v>11.26</v>
      </c>
      <c r="M52" s="140">
        <f t="shared" si="32"/>
        <v>0.56999999999999995</v>
      </c>
      <c r="N52" s="141">
        <f t="shared" si="32"/>
        <v>0</v>
      </c>
      <c r="O52" s="137">
        <f t="shared" si="32"/>
        <v>51</v>
      </c>
      <c r="P52" s="136">
        <f t="shared" si="32"/>
        <v>33</v>
      </c>
      <c r="Q52" s="136">
        <f t="shared" si="32"/>
        <v>167.96</v>
      </c>
      <c r="R52" s="136">
        <f t="shared" si="32"/>
        <v>2</v>
      </c>
      <c r="S52" s="75">
        <f t="shared" si="32"/>
        <v>305.40000000000003</v>
      </c>
    </row>
    <row r="54" spans="2:19">
      <c r="C54" s="142" t="s">
        <v>33</v>
      </c>
      <c r="D54" s="143" t="s">
        <v>34</v>
      </c>
      <c r="E54" s="143" t="s">
        <v>35</v>
      </c>
      <c r="F54" s="143" t="s">
        <v>36</v>
      </c>
      <c r="G54" s="143" t="s">
        <v>37</v>
      </c>
      <c r="H54" s="143" t="s">
        <v>38</v>
      </c>
      <c r="I54" s="144" t="s">
        <v>39</v>
      </c>
    </row>
    <row r="55" spans="2:19">
      <c r="C55" s="145"/>
      <c r="D55" s="146"/>
      <c r="E55" s="146"/>
      <c r="F55" s="147"/>
      <c r="G55" s="146"/>
      <c r="H55" s="146"/>
      <c r="I55" s="148"/>
    </row>
    <row r="56" spans="2:19">
      <c r="C56" s="149"/>
      <c r="D56" s="150"/>
      <c r="E56" s="150"/>
      <c r="F56" s="77"/>
      <c r="G56" s="150"/>
      <c r="H56" s="150"/>
      <c r="I56" s="151"/>
    </row>
    <row r="57" spans="2:19">
      <c r="C57" s="149"/>
      <c r="D57" s="150"/>
      <c r="E57" s="150"/>
      <c r="F57" s="77"/>
      <c r="G57" s="150"/>
      <c r="H57" s="150"/>
      <c r="I57" s="151"/>
    </row>
    <row r="58" spans="2:19">
      <c r="C58" s="149"/>
      <c r="D58" s="150"/>
      <c r="E58" s="150"/>
      <c r="F58" s="77"/>
      <c r="G58" s="150"/>
      <c r="H58" s="150"/>
      <c r="I58" s="151"/>
    </row>
    <row r="59" spans="2:19">
      <c r="C59" s="149"/>
      <c r="D59" s="150"/>
      <c r="E59" s="150"/>
      <c r="F59" s="77"/>
      <c r="G59" s="150"/>
      <c r="H59" s="150"/>
      <c r="I59" s="151"/>
    </row>
    <row r="60" spans="2:19" hidden="1">
      <c r="C60" s="152"/>
      <c r="D60" s="150"/>
      <c r="E60" s="150"/>
      <c r="F60" s="77"/>
      <c r="G60" s="150"/>
      <c r="H60" s="150"/>
      <c r="I60" s="151">
        <f t="shared" ref="I60:I74" si="33">+IF(H60="Oui",2*F60,F60)</f>
        <v>0</v>
      </c>
    </row>
    <row r="61" spans="2:19" hidden="1">
      <c r="C61" s="149"/>
      <c r="D61" s="150"/>
      <c r="E61" s="150"/>
      <c r="F61" s="77"/>
      <c r="G61" s="150"/>
      <c r="H61" s="150"/>
      <c r="I61" s="151">
        <f t="shared" si="33"/>
        <v>0</v>
      </c>
    </row>
    <row r="62" spans="2:19" hidden="1">
      <c r="C62" s="149"/>
      <c r="D62" s="150"/>
      <c r="E62" s="150"/>
      <c r="F62" s="77"/>
      <c r="G62" s="150"/>
      <c r="H62" s="150"/>
      <c r="I62" s="151">
        <f t="shared" si="33"/>
        <v>0</v>
      </c>
    </row>
    <row r="63" spans="2:19" hidden="1">
      <c r="C63" s="149"/>
      <c r="D63" s="150"/>
      <c r="E63" s="150"/>
      <c r="F63" s="77"/>
      <c r="G63" s="150"/>
      <c r="H63" s="150"/>
      <c r="I63" s="151">
        <f t="shared" si="33"/>
        <v>0</v>
      </c>
    </row>
    <row r="64" spans="2:19" hidden="1">
      <c r="C64" s="149"/>
      <c r="D64" s="150"/>
      <c r="E64" s="150"/>
      <c r="F64" s="77"/>
      <c r="G64" s="150"/>
      <c r="H64" s="150"/>
      <c r="I64" s="151">
        <f t="shared" si="33"/>
        <v>0</v>
      </c>
    </row>
    <row r="65" spans="3:19" hidden="1">
      <c r="C65" s="149"/>
      <c r="D65" s="150"/>
      <c r="E65" s="150"/>
      <c r="F65" s="77"/>
      <c r="G65" s="150"/>
      <c r="H65" s="150"/>
      <c r="I65" s="151">
        <f t="shared" si="33"/>
        <v>0</v>
      </c>
    </row>
    <row r="66" spans="3:19" hidden="1">
      <c r="C66" s="149"/>
      <c r="D66" s="150"/>
      <c r="E66" s="150"/>
      <c r="F66" s="77"/>
      <c r="G66" s="150"/>
      <c r="H66" s="150"/>
      <c r="I66" s="151">
        <f t="shared" si="33"/>
        <v>0</v>
      </c>
    </row>
    <row r="67" spans="3:19" hidden="1">
      <c r="C67" s="149"/>
      <c r="D67" s="150"/>
      <c r="E67" s="150"/>
      <c r="F67" s="77"/>
      <c r="G67" s="150"/>
      <c r="H67" s="150"/>
      <c r="I67" s="151">
        <f t="shared" si="33"/>
        <v>0</v>
      </c>
    </row>
    <row r="68" spans="3:19" hidden="1">
      <c r="C68" s="149"/>
      <c r="D68" s="150"/>
      <c r="E68" s="150"/>
      <c r="F68" s="77"/>
      <c r="G68" s="150"/>
      <c r="H68" s="150"/>
      <c r="I68" s="151">
        <f t="shared" si="33"/>
        <v>0</v>
      </c>
    </row>
    <row r="69" spans="3:19">
      <c r="C69" s="153"/>
      <c r="D69" s="154"/>
      <c r="E69" s="154"/>
      <c r="F69" s="155"/>
      <c r="G69" s="154"/>
      <c r="H69" s="154"/>
      <c r="I69" s="156">
        <f t="shared" si="33"/>
        <v>0</v>
      </c>
      <c r="J69" s="157" t="s">
        <v>40</v>
      </c>
      <c r="K69" s="146"/>
      <c r="L69" s="158" t="s">
        <v>41</v>
      </c>
      <c r="M69" s="150"/>
    </row>
    <row r="70" spans="3:19">
      <c r="C70" s="159"/>
      <c r="D70" s="160"/>
      <c r="E70" s="160"/>
      <c r="F70" s="33"/>
      <c r="G70" s="160"/>
      <c r="H70" s="161" t="s">
        <v>39</v>
      </c>
      <c r="I70" s="162">
        <f>SUM(I55:I69)</f>
        <v>0</v>
      </c>
      <c r="J70" s="163">
        <v>0.44</v>
      </c>
      <c r="K70" s="163"/>
      <c r="L70" s="164">
        <f>+I70*J70</f>
        <v>0</v>
      </c>
      <c r="M70" s="165"/>
      <c r="Q70" s="166" t="s">
        <v>42</v>
      </c>
      <c r="R70" s="166"/>
      <c r="S70" s="167">
        <f>+S52+L70</f>
        <v>305.40000000000003</v>
      </c>
    </row>
    <row r="71" spans="3:19">
      <c r="C71" s="159"/>
      <c r="D71" s="160"/>
      <c r="E71" s="160"/>
      <c r="F71" s="33"/>
      <c r="G71" s="160"/>
      <c r="H71" s="160"/>
      <c r="I71" s="33"/>
    </row>
    <row r="72" spans="3:19">
      <c r="C72" s="159"/>
      <c r="D72" s="160"/>
      <c r="E72" s="160"/>
      <c r="F72" s="33"/>
      <c r="G72" s="160"/>
      <c r="H72" s="160"/>
      <c r="I72" s="33"/>
    </row>
    <row r="73" spans="3:19">
      <c r="C73" s="159"/>
      <c r="D73" s="160"/>
      <c r="E73" s="160"/>
      <c r="F73" s="33"/>
      <c r="G73" s="160"/>
      <c r="H73" s="160"/>
      <c r="I73" s="33"/>
    </row>
    <row r="74" spans="3:19">
      <c r="C74" s="159"/>
      <c r="D74" s="160"/>
      <c r="E74" s="160"/>
      <c r="F74" s="33"/>
      <c r="G74" s="160"/>
      <c r="H74" s="160"/>
      <c r="I74" s="33"/>
    </row>
    <row r="75" spans="3:19">
      <c r="C75" s="159"/>
      <c r="D75" s="160"/>
      <c r="E75" s="160"/>
      <c r="F75" s="33"/>
      <c r="G75" s="160"/>
      <c r="H75" s="160"/>
      <c r="I75" s="33"/>
    </row>
    <row r="76" spans="3:19">
      <c r="C76" s="159"/>
      <c r="D76" s="160"/>
      <c r="E76" s="160"/>
      <c r="F76" s="33"/>
      <c r="G76" s="160"/>
      <c r="H76" s="160"/>
      <c r="I76" s="33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58" orientation="landscape" r:id="rId1"/>
  <headerFooter>
    <oddFooter>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mar2011FV</vt:lpstr>
      <vt:lpstr>mar2011FV!Zone_d_impression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dcterms:created xsi:type="dcterms:W3CDTF">2011-04-04T16:46:50Z</dcterms:created>
  <dcterms:modified xsi:type="dcterms:W3CDTF">2011-04-04T16:47:19Z</dcterms:modified>
</cp:coreProperties>
</file>