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05" windowWidth="19875" windowHeight="720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J23" i="1"/>
  <c r="I23"/>
  <c r="H23" s="1"/>
  <c r="G23"/>
  <c r="F23"/>
  <c r="J22"/>
  <c r="I22"/>
  <c r="G22"/>
  <c r="H22" s="1"/>
  <c r="F22"/>
  <c r="J21"/>
  <c r="I21"/>
  <c r="H21"/>
  <c r="G21"/>
  <c r="F21"/>
  <c r="H20"/>
  <c r="I5"/>
  <c r="I11" l="1"/>
  <c r="I8"/>
  <c r="I13" s="1"/>
  <c r="I15" s="1"/>
  <c r="I16" s="1"/>
  <c r="I6"/>
  <c r="J24" l="1"/>
  <c r="I9"/>
  <c r="K24" l="1"/>
  <c r="H8"/>
  <c r="G8"/>
  <c r="G13" s="1"/>
  <c r="G15" s="1"/>
  <c r="G16" s="1"/>
  <c r="F8"/>
  <c r="F13" s="1"/>
  <c r="F15" s="1"/>
  <c r="F16" s="1"/>
  <c r="H13"/>
  <c r="H15" s="1"/>
  <c r="H16" s="1"/>
  <c r="H9"/>
  <c r="H11"/>
  <c r="G11"/>
  <c r="F11"/>
  <c r="F9" l="1"/>
  <c r="F24" s="1"/>
  <c r="I24"/>
  <c r="H24" s="1"/>
  <c r="G9"/>
  <c r="G24" s="1"/>
  <c r="H6" l="1"/>
  <c r="G6"/>
  <c r="F6"/>
</calcChain>
</file>

<file path=xl/sharedStrings.xml><?xml version="1.0" encoding="utf-8"?>
<sst xmlns="http://schemas.openxmlformats.org/spreadsheetml/2006/main" count="47" uniqueCount="30">
  <si>
    <t>Investment</t>
  </si>
  <si>
    <t>Capacity</t>
  </si>
  <si>
    <t>m€</t>
  </si>
  <si>
    <t>PSS</t>
  </si>
  <si>
    <t>Toul</t>
  </si>
  <si>
    <t>MW</t>
  </si>
  <si>
    <t>k€/MW</t>
  </si>
  <si>
    <t>O&amp;M</t>
  </si>
  <si>
    <t>Discount rate</t>
  </si>
  <si>
    <t>k€/MW/y</t>
  </si>
  <si>
    <t>Yearly Capacity Paiment</t>
  </si>
  <si>
    <t>m€/y</t>
  </si>
  <si>
    <t>Unitary Investment</t>
  </si>
  <si>
    <t>Unitary ""      "" /MW</t>
  </si>
  <si>
    <t>Normalisation</t>
  </si>
  <si>
    <t>Unitary O&amp;M</t>
  </si>
  <si>
    <t>Avalaility</t>
  </si>
  <si>
    <t>Over cost</t>
  </si>
  <si>
    <t>Capacity Inv. Cost</t>
  </si>
  <si>
    <t>Unavalaib. Yearly cost</t>
  </si>
  <si>
    <t>Investment Cost</t>
  </si>
  <si>
    <t>O&amp;M Cost</t>
  </si>
  <si>
    <t>Unavailability Cost</t>
  </si>
  <si>
    <t>Planned + Unexpected</t>
  </si>
  <si>
    <t>Total</t>
  </si>
  <si>
    <r>
      <t>Promethee</t>
    </r>
    <r>
      <rPr>
        <vertAlign val="superscript"/>
        <sz val="11"/>
        <color theme="1"/>
        <rFont val="Calibri"/>
        <family val="2"/>
        <scheme val="minor"/>
      </rPr>
      <t xml:space="preserve"> 1</t>
    </r>
  </si>
  <si>
    <t>Average PSS-Toul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</si>
  <si>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EdF paiments in Promethee for thermal leg, </t>
    </r>
    <r>
      <rPr>
        <sz val="10"/>
        <color theme="1"/>
        <rFont val="Calibri"/>
        <family val="2"/>
        <scheme val="minor"/>
      </rPr>
      <t>value at 2011</t>
    </r>
  </si>
  <si>
    <t>E. Huchet (E.ON)</t>
  </si>
  <si>
    <t>E. Huchet (Soregies)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</si>
</sst>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0" xfId="0" applyFill="1" applyBorder="1"/>
    <xf numFmtId="0" fontId="0" fillId="0" borderId="9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9" fontId="0" fillId="0" borderId="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3" xfId="0" applyFill="1" applyBorder="1"/>
    <xf numFmtId="9" fontId="0" fillId="0" borderId="3" xfId="1" applyFont="1" applyBorder="1" applyAlignment="1">
      <alignment horizontal="center"/>
    </xf>
    <xf numFmtId="9" fontId="0" fillId="0" borderId="0" xfId="1" applyFont="1" applyBorder="1" applyAlignment="1">
      <alignment horizontal="center"/>
    </xf>
    <xf numFmtId="0" fontId="0" fillId="0" borderId="5" xfId="0" applyFill="1" applyBorder="1"/>
    <xf numFmtId="2" fontId="0" fillId="0" borderId="5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9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9" fontId="0" fillId="0" borderId="11" xfId="1" applyFont="1" applyBorder="1" applyAlignment="1">
      <alignment horizontal="center"/>
    </xf>
    <xf numFmtId="9" fontId="0" fillId="0" borderId="12" xfId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AH29"/>
  <sheetViews>
    <sheetView showGridLines="0" tabSelected="1" topLeftCell="A4" workbookViewId="0">
      <selection activeCell="K16" sqref="K16"/>
    </sheetView>
  </sheetViews>
  <sheetFormatPr baseColWidth="10" defaultRowHeight="15"/>
  <cols>
    <col min="4" max="4" width="23.42578125" customWidth="1"/>
    <col min="6" max="8" width="11.42578125" style="1"/>
    <col min="11" max="11" width="12.85546875" customWidth="1"/>
  </cols>
  <sheetData>
    <row r="3" spans="3:9" s="44" customFormat="1" ht="30">
      <c r="F3" s="42" t="s">
        <v>28</v>
      </c>
      <c r="G3" s="43" t="s">
        <v>3</v>
      </c>
      <c r="H3" s="42" t="s">
        <v>4</v>
      </c>
      <c r="I3" s="42" t="s">
        <v>29</v>
      </c>
    </row>
    <row r="4" spans="3:9">
      <c r="D4" s="2" t="s">
        <v>1</v>
      </c>
      <c r="E4" s="3" t="s">
        <v>5</v>
      </c>
      <c r="F4" s="22">
        <v>800</v>
      </c>
      <c r="G4" s="4">
        <v>400</v>
      </c>
      <c r="H4" s="22">
        <v>400</v>
      </c>
      <c r="I4" s="22">
        <v>800</v>
      </c>
    </row>
    <row r="5" spans="3:9">
      <c r="C5" s="2" t="s">
        <v>0</v>
      </c>
      <c r="D5" s="3" t="s">
        <v>0</v>
      </c>
      <c r="E5" s="3" t="s">
        <v>2</v>
      </c>
      <c r="F5" s="39">
        <v>600</v>
      </c>
      <c r="G5" s="40">
        <v>250</v>
      </c>
      <c r="H5" s="39">
        <v>400</v>
      </c>
      <c r="I5" s="39">
        <f>155*4</f>
        <v>620</v>
      </c>
    </row>
    <row r="6" spans="3:9">
      <c r="C6" s="11"/>
      <c r="D6" s="12" t="s">
        <v>12</v>
      </c>
      <c r="E6" s="12" t="s">
        <v>6</v>
      </c>
      <c r="F6" s="23">
        <f>+F5/F4*1000</f>
        <v>750</v>
      </c>
      <c r="G6" s="13">
        <f>+G5/G4*1000</f>
        <v>625</v>
      </c>
      <c r="H6" s="23">
        <f>+H5/H4*1000</f>
        <v>1000</v>
      </c>
      <c r="I6" s="23">
        <f>+I5/I4*1000</f>
        <v>775</v>
      </c>
    </row>
    <row r="7" spans="3:9">
      <c r="C7" s="11"/>
      <c r="D7" s="12" t="s">
        <v>8</v>
      </c>
      <c r="E7" s="12"/>
      <c r="F7" s="24">
        <v>0.09</v>
      </c>
      <c r="G7" s="15">
        <v>0.09</v>
      </c>
      <c r="H7" s="24">
        <v>0.09</v>
      </c>
      <c r="I7" s="24">
        <v>0.09</v>
      </c>
    </row>
    <row r="8" spans="3:9">
      <c r="C8" s="38">
        <v>25</v>
      </c>
      <c r="D8" s="12" t="s">
        <v>10</v>
      </c>
      <c r="E8" s="12" t="s">
        <v>11</v>
      </c>
      <c r="F8" s="36">
        <f>-PMT(F7,$C$8,F5)</f>
        <v>61.083750311143085</v>
      </c>
      <c r="G8" s="41">
        <f t="shared" ref="G8:H8" si="0">-PMT(G7,$C$8,G5)</f>
        <v>25.45156262964295</v>
      </c>
      <c r="H8" s="36">
        <f t="shared" si="0"/>
        <v>40.722500207428723</v>
      </c>
      <c r="I8" s="36">
        <f t="shared" ref="I8" si="1">-PMT(I7,$C$8,I5)</f>
        <v>63.11987532151452</v>
      </c>
    </row>
    <row r="9" spans="3:9">
      <c r="C9" s="5"/>
      <c r="D9" s="6" t="s">
        <v>13</v>
      </c>
      <c r="E9" s="6" t="s">
        <v>9</v>
      </c>
      <c r="F9" s="25">
        <f>+F8/F4*1000</f>
        <v>76.354687888928851</v>
      </c>
      <c r="G9" s="16">
        <f t="shared" ref="G9:H9" si="2">+G8/G4*1000</f>
        <v>63.628906574107368</v>
      </c>
      <c r="H9" s="25">
        <f t="shared" si="2"/>
        <v>101.80625051857182</v>
      </c>
      <c r="I9" s="25">
        <f t="shared" ref="I9" si="3">+I8/I4*1000</f>
        <v>78.899844151893149</v>
      </c>
    </row>
    <row r="10" spans="3:9">
      <c r="C10" s="2" t="s">
        <v>7</v>
      </c>
      <c r="D10" s="3" t="s">
        <v>7</v>
      </c>
      <c r="E10" s="3" t="s">
        <v>11</v>
      </c>
      <c r="F10" s="39">
        <v>21</v>
      </c>
      <c r="G10" s="40">
        <v>18</v>
      </c>
      <c r="H10" s="39">
        <v>18</v>
      </c>
      <c r="I10" s="39">
        <v>14.2</v>
      </c>
    </row>
    <row r="11" spans="3:9">
      <c r="C11" s="5"/>
      <c r="D11" s="6" t="s">
        <v>15</v>
      </c>
      <c r="E11" s="6" t="s">
        <v>9</v>
      </c>
      <c r="F11" s="26">
        <f>+F10*1000/F4</f>
        <v>26.25</v>
      </c>
      <c r="G11" s="7">
        <f>+G10*1000/G4</f>
        <v>45</v>
      </c>
      <c r="H11" s="26">
        <f>+H10*1000/H4</f>
        <v>45</v>
      </c>
      <c r="I11" s="26">
        <f>+I10*1000/I4</f>
        <v>17.75</v>
      </c>
    </row>
    <row r="12" spans="3:9">
      <c r="C12" s="2" t="s">
        <v>16</v>
      </c>
      <c r="D12" s="17" t="s">
        <v>23</v>
      </c>
      <c r="E12" s="3"/>
      <c r="F12" s="27">
        <v>0.95</v>
      </c>
      <c r="G12" s="18">
        <v>0.95</v>
      </c>
      <c r="H12" s="27">
        <v>0.95</v>
      </c>
      <c r="I12" s="27">
        <v>0.94</v>
      </c>
    </row>
    <row r="13" spans="3:9">
      <c r="C13" s="11"/>
      <c r="D13" s="10" t="s">
        <v>18</v>
      </c>
      <c r="E13" s="12" t="s">
        <v>11</v>
      </c>
      <c r="F13" s="36">
        <f>+F8</f>
        <v>61.083750311143085</v>
      </c>
      <c r="G13" s="41">
        <f t="shared" ref="G13:H13" si="4">+G8</f>
        <v>25.45156262964295</v>
      </c>
      <c r="H13" s="36">
        <f t="shared" si="4"/>
        <v>40.722500207428723</v>
      </c>
      <c r="I13" s="36">
        <f t="shared" ref="I13" si="5">+I8</f>
        <v>63.11987532151452</v>
      </c>
    </row>
    <row r="14" spans="3:9">
      <c r="C14" s="11"/>
      <c r="D14" s="10" t="s">
        <v>17</v>
      </c>
      <c r="E14" s="12"/>
      <c r="F14" s="28">
        <v>1.2</v>
      </c>
      <c r="G14" s="19">
        <v>1.2</v>
      </c>
      <c r="H14" s="28">
        <v>1.2</v>
      </c>
      <c r="I14" s="28">
        <v>1.2</v>
      </c>
    </row>
    <row r="15" spans="3:9">
      <c r="C15" s="11"/>
      <c r="D15" s="10" t="s">
        <v>19</v>
      </c>
      <c r="E15" s="12" t="s">
        <v>11</v>
      </c>
      <c r="F15" s="36">
        <f>+F13*(1-F12)*F14</f>
        <v>3.6650250186685884</v>
      </c>
      <c r="G15" s="41">
        <f t="shared" ref="G15:H15" si="6">+G13*(1-G12)*G14</f>
        <v>1.5270937577785784</v>
      </c>
      <c r="H15" s="36">
        <f t="shared" si="6"/>
        <v>2.4433500124457255</v>
      </c>
      <c r="I15" s="36">
        <f t="shared" ref="I15" si="7">+I13*(1-I12)*I14</f>
        <v>4.5446310231490488</v>
      </c>
    </row>
    <row r="16" spans="3:9">
      <c r="C16" s="5"/>
      <c r="D16" s="20" t="s">
        <v>13</v>
      </c>
      <c r="E16" s="6" t="s">
        <v>9</v>
      </c>
      <c r="F16" s="29">
        <f>+F15/F4*1000</f>
        <v>4.5812812733357351</v>
      </c>
      <c r="G16" s="21">
        <f t="shared" ref="G16:H16" si="8">+G15/G4*1000</f>
        <v>3.8177343944464459</v>
      </c>
      <c r="H16" s="29">
        <f t="shared" si="8"/>
        <v>6.1083750311143135</v>
      </c>
      <c r="I16" s="29">
        <f t="shared" ref="I16" si="9">+I15/I4*1000</f>
        <v>5.6807887789363116</v>
      </c>
    </row>
    <row r="17" spans="4:34">
      <c r="F17"/>
      <c r="G17"/>
      <c r="H17"/>
    </row>
    <row r="19" spans="4:34" ht="30">
      <c r="F19" s="42" t="s">
        <v>28</v>
      </c>
      <c r="G19" s="43" t="s">
        <v>3</v>
      </c>
      <c r="H19" s="42" t="s">
        <v>26</v>
      </c>
      <c r="I19" s="42" t="s">
        <v>4</v>
      </c>
      <c r="J19" s="42" t="s">
        <v>29</v>
      </c>
      <c r="K19" s="42" t="s">
        <v>25</v>
      </c>
    </row>
    <row r="20" spans="4:34">
      <c r="D20" s="8" t="s">
        <v>14</v>
      </c>
      <c r="E20" s="9" t="s">
        <v>5</v>
      </c>
      <c r="F20" s="32">
        <v>160</v>
      </c>
      <c r="G20" s="30">
        <v>160</v>
      </c>
      <c r="H20" s="9">
        <f>+(I20+G20)/2</f>
        <v>160</v>
      </c>
      <c r="I20" s="9">
        <v>160</v>
      </c>
      <c r="J20" s="9">
        <v>160</v>
      </c>
      <c r="K20" s="9">
        <v>160</v>
      </c>
      <c r="M20" s="45">
        <v>1000</v>
      </c>
    </row>
    <row r="21" spans="4:34">
      <c r="D21" s="11" t="s">
        <v>20</v>
      </c>
      <c r="E21" s="14" t="s">
        <v>11</v>
      </c>
      <c r="F21" s="33">
        <f>(+F9*F20)/1000</f>
        <v>12.216750062228616</v>
      </c>
      <c r="G21" s="36">
        <f>(+G9*G20)/1000</f>
        <v>10.180625051857179</v>
      </c>
      <c r="H21" s="34">
        <f>(+(I21+G21)/2)/1000</f>
        <v>1.3234812567414335E-2</v>
      </c>
      <c r="I21" s="34">
        <f>(+H9*I20)/1000</f>
        <v>16.289000082971491</v>
      </c>
      <c r="J21" s="34">
        <f>(+I9*J20)/1000</f>
        <v>12.623975064302904</v>
      </c>
      <c r="K21" s="34">
        <v>13.243875839999999</v>
      </c>
    </row>
    <row r="22" spans="4:34">
      <c r="D22" s="11" t="s">
        <v>21</v>
      </c>
      <c r="E22" s="14" t="s">
        <v>11</v>
      </c>
      <c r="F22" s="33">
        <f>(+F11*F20)/1000</f>
        <v>4.2</v>
      </c>
      <c r="G22" s="36">
        <f>(+G11*G20)/1000</f>
        <v>7.2</v>
      </c>
      <c r="H22" s="34">
        <f>(+(I22+G22)/2)/1000</f>
        <v>7.1999999999999998E-3</v>
      </c>
      <c r="I22" s="34">
        <f>(+H11*I20)/1000</f>
        <v>7.2</v>
      </c>
      <c r="J22" s="34">
        <f>(+I11*J20)/1000</f>
        <v>2.84</v>
      </c>
      <c r="K22" s="34">
        <v>7.1490892755271691</v>
      </c>
    </row>
    <row r="23" spans="4:34">
      <c r="D23" s="11" t="s">
        <v>22</v>
      </c>
      <c r="E23" s="14" t="s">
        <v>11</v>
      </c>
      <c r="F23" s="33">
        <f>(+F16*F20)/1000</f>
        <v>0.73300500373371758</v>
      </c>
      <c r="G23" s="36">
        <f>(+G16*G20)/1000</f>
        <v>0.61083750311143137</v>
      </c>
      <c r="H23" s="34">
        <f>(+(I23+G23)/2)/1000</f>
        <v>7.9408875404486071E-4</v>
      </c>
      <c r="I23" s="34">
        <f>(+H16*I20)/1000</f>
        <v>0.9773400049782901</v>
      </c>
      <c r="J23" s="34">
        <f>(+I16*J20)/1000</f>
        <v>0.90892620462980989</v>
      </c>
      <c r="K23" s="34">
        <v>0</v>
      </c>
    </row>
    <row r="24" spans="4:34">
      <c r="D24" s="8" t="s">
        <v>24</v>
      </c>
      <c r="E24" s="9" t="s">
        <v>11</v>
      </c>
      <c r="F24" s="35">
        <f>+F21+F22+F23</f>
        <v>17.149755065962331</v>
      </c>
      <c r="G24" s="37">
        <f t="shared" ref="G24:I24" si="10">+G21+G22+G23</f>
        <v>17.99146255496861</v>
      </c>
      <c r="H24" s="31">
        <f t="shared" ref="H21:H24" si="11">+(I24+G24)/2</f>
        <v>21.228901321459198</v>
      </c>
      <c r="I24" s="31">
        <f>+I21+I22+I23</f>
        <v>24.466340087949781</v>
      </c>
      <c r="J24" s="31">
        <f t="shared" ref="J24" si="12">+J21+J22+J23</f>
        <v>16.372901268932715</v>
      </c>
      <c r="K24" s="31">
        <f>+K21+K22+K23</f>
        <v>20.392965115527169</v>
      </c>
    </row>
    <row r="25" spans="4:34">
      <c r="E25" s="17" t="s">
        <v>27</v>
      </c>
      <c r="H25"/>
      <c r="AD25" s="1"/>
      <c r="AE25" s="1"/>
      <c r="AF25" s="1"/>
      <c r="AG25" s="1"/>
      <c r="AH25" s="1"/>
    </row>
    <row r="26" spans="4:34">
      <c r="F26"/>
      <c r="G26"/>
      <c r="H26"/>
    </row>
    <row r="27" spans="4:34">
      <c r="F27"/>
      <c r="G27"/>
      <c r="H27"/>
    </row>
    <row r="28" spans="4:34">
      <c r="F28"/>
      <c r="G28"/>
      <c r="H28"/>
    </row>
    <row r="29" spans="4:34">
      <c r="F29"/>
      <c r="G29"/>
      <c r="H2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2011-05-03T18:17:10Z</dcterms:created>
  <dcterms:modified xsi:type="dcterms:W3CDTF">2011-05-04T12:04:49Z</dcterms:modified>
</cp:coreProperties>
</file>