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 activeTab="1"/>
  </bookViews>
  <sheets>
    <sheet name="Tabla Dinamica" sheetId="4" r:id="rId1"/>
    <sheet name="Input" sheetId="1" r:id="rId2"/>
    <sheet name="Invoicing" sheetId="2" r:id="rId3"/>
    <sheet name="Feuil3" sheetId="3" r:id="rId4"/>
  </sheets>
  <definedNames>
    <definedName name="_xlnm._FilterDatabase" localSheetId="1" hidden="1">Input!$C$12:$G$12</definedName>
  </definedNames>
  <calcPr calcId="125725" iterate="1"/>
  <pivotCaches>
    <pivotCache cacheId="0" r:id="rId5"/>
  </pivotCaches>
</workbook>
</file>

<file path=xl/calcChain.xml><?xml version="1.0" encoding="utf-8"?>
<calcChain xmlns="http://schemas.openxmlformats.org/spreadsheetml/2006/main">
  <c r="H75" i="1"/>
  <c r="C24" i="2"/>
  <c r="G20"/>
  <c r="C19"/>
  <c r="E23"/>
  <c r="E24" s="1"/>
  <c r="E19"/>
  <c r="G19" s="1"/>
  <c r="G26"/>
  <c r="H24"/>
  <c r="H23"/>
  <c r="C23"/>
  <c r="G15"/>
  <c r="D2"/>
  <c r="E2"/>
  <c r="F2"/>
  <c r="G2"/>
  <c r="H2"/>
  <c r="I2"/>
  <c r="C2"/>
  <c r="A5"/>
  <c r="A7"/>
  <c r="A9"/>
  <c r="A6"/>
  <c r="A8"/>
  <c r="A4"/>
  <c r="H43" i="1"/>
  <c r="H67"/>
  <c r="H63"/>
  <c r="H60"/>
  <c r="H59"/>
  <c r="H70"/>
  <c r="H74"/>
  <c r="H73"/>
  <c r="H72"/>
  <c r="H71"/>
  <c r="H69"/>
  <c r="H68"/>
  <c r="H66"/>
  <c r="H65"/>
  <c r="H64"/>
  <c r="H62"/>
  <c r="H61"/>
  <c r="H58"/>
  <c r="H57"/>
  <c r="H56"/>
  <c r="H55"/>
  <c r="H54"/>
  <c r="H53"/>
  <c r="H52"/>
  <c r="H51"/>
  <c r="H50"/>
  <c r="H49"/>
  <c r="H48"/>
  <c r="H47"/>
  <c r="H46"/>
  <c r="H45"/>
  <c r="J26"/>
  <c r="H44"/>
  <c r="H42"/>
  <c r="H41"/>
  <c r="H40"/>
  <c r="H39"/>
  <c r="H38"/>
  <c r="H37"/>
  <c r="H36"/>
  <c r="H35"/>
  <c r="H34"/>
  <c r="H33"/>
  <c r="H29"/>
  <c r="H32"/>
  <c r="H31"/>
  <c r="H30"/>
  <c r="H28"/>
  <c r="H27"/>
  <c r="H26"/>
  <c r="H25"/>
  <c r="H24"/>
  <c r="H23"/>
  <c r="H22"/>
  <c r="H21"/>
  <c r="H20"/>
  <c r="H19"/>
  <c r="H15"/>
  <c r="D4" i="2"/>
  <c r="D5"/>
  <c r="D6"/>
  <c r="D7"/>
  <c r="D8"/>
  <c r="D9"/>
  <c r="H4"/>
  <c r="H5"/>
  <c r="H6"/>
  <c r="H7"/>
  <c r="H8"/>
  <c r="H9"/>
  <c r="C4"/>
  <c r="C5"/>
  <c r="C6"/>
  <c r="C7"/>
  <c r="C8"/>
  <c r="C9"/>
  <c r="E4"/>
  <c r="E5"/>
  <c r="E6"/>
  <c r="E7"/>
  <c r="E8"/>
  <c r="E9"/>
  <c r="I4"/>
  <c r="I5"/>
  <c r="I6"/>
  <c r="I7"/>
  <c r="I8"/>
  <c r="I9"/>
  <c r="G4"/>
  <c r="G5"/>
  <c r="G6"/>
  <c r="G7"/>
  <c r="G8"/>
  <c r="G9"/>
  <c r="F4"/>
  <c r="F5"/>
  <c r="F6"/>
  <c r="F7"/>
  <c r="F8"/>
  <c r="F9"/>
  <c r="G23" l="1"/>
  <c r="F10"/>
  <c r="G10"/>
  <c r="I10"/>
  <c r="E10"/>
  <c r="J9"/>
  <c r="J8"/>
  <c r="J7"/>
  <c r="J6"/>
  <c r="J5"/>
  <c r="C10"/>
  <c r="H10"/>
  <c r="J4"/>
  <c r="D10"/>
  <c r="J10" l="1"/>
  <c r="G24" l="1"/>
  <c r="G25" s="1"/>
  <c r="C25"/>
  <c r="E25" l="1"/>
</calcChain>
</file>

<file path=xl/sharedStrings.xml><?xml version="1.0" encoding="utf-8"?>
<sst xmlns="http://schemas.openxmlformats.org/spreadsheetml/2006/main" count="415" uniqueCount="111">
  <si>
    <t>O&amp;M Contract</t>
  </si>
  <si>
    <t>Biomass Contract</t>
  </si>
  <si>
    <t>Transformations Contract</t>
  </si>
  <si>
    <t>Others</t>
  </si>
  <si>
    <t>Date</t>
  </si>
  <si>
    <t>Week</t>
  </si>
  <si>
    <t>Topic</t>
  </si>
  <si>
    <t>Detail</t>
  </si>
  <si>
    <t>Business Model analysis</t>
  </si>
  <si>
    <t>Spent Time(h)</t>
  </si>
  <si>
    <t>Billing Time</t>
  </si>
  <si>
    <t>Dalkia Management Presentation</t>
  </si>
  <si>
    <t>Internal Topic</t>
  </si>
  <si>
    <t>Start -&gt; B to B Agreement</t>
  </si>
  <si>
    <t>Diner with Project Team</t>
  </si>
  <si>
    <t>AH Consulting Proposition to KKR</t>
  </si>
  <si>
    <t xml:space="preserve">(In the proposal 1 day covers the efforts up the date) </t>
  </si>
  <si>
    <t>CdFI Reports (Technical; Regulatory; Biomass)</t>
  </si>
  <si>
    <t>Analysis</t>
  </si>
  <si>
    <t>Conf Calls</t>
  </si>
  <si>
    <t>Reception O&amp;M Term Sheet</t>
  </si>
  <si>
    <t>Meeting with Dalkia</t>
  </si>
  <si>
    <t>Internal discusion with Gide/KKR</t>
  </si>
  <si>
    <t>Reception Transformation Contract</t>
  </si>
  <si>
    <t>Dalkia Biomass EU Projects (Presentation)</t>
  </si>
  <si>
    <t>Reception Regulatory + Biomass Reports v1.0</t>
  </si>
  <si>
    <t>Reception Technical Report v1.0</t>
  </si>
  <si>
    <t>Reception CdFI Reports v2.0</t>
  </si>
  <si>
    <t>Analysis and amendments</t>
  </si>
  <si>
    <t>Analysis and commentaries</t>
  </si>
  <si>
    <t>Reception CdFI Reports v3.0</t>
  </si>
  <si>
    <t>Reception Biomass Term sheet</t>
  </si>
  <si>
    <t>Internal meeting with KKR: model evaluation</t>
  </si>
  <si>
    <t>Internal meeting with Gide/KKR: Risk allocation</t>
  </si>
  <si>
    <t>Conf call to update and Stand-by</t>
  </si>
  <si>
    <t>Reception of Biomass Contract</t>
  </si>
  <si>
    <t>73/8</t>
  </si>
  <si>
    <t>+</t>
  </si>
  <si>
    <t>End of Stand-by</t>
  </si>
  <si>
    <t>Conf call to organize new phase</t>
  </si>
  <si>
    <t>Meeting with Gide</t>
  </si>
  <si>
    <t>Conf Call</t>
  </si>
  <si>
    <t>Analisys &amp; internal discusion</t>
  </si>
  <si>
    <t>Conf Call on contracts and strategy</t>
  </si>
  <si>
    <t>Internal meeting with Gide</t>
  </si>
  <si>
    <t>conf call with Gide</t>
  </si>
  <si>
    <t>Conf call side lettter Gide+ KKR</t>
  </si>
  <si>
    <t xml:space="preserve">Reception of Biomass Contract </t>
  </si>
  <si>
    <t>Analisys</t>
  </si>
  <si>
    <t>conf call negociation with Dalkia/Gide</t>
  </si>
  <si>
    <t>Last revision of Biomass contract</t>
  </si>
  <si>
    <t>Reception Biomass Contract</t>
  </si>
  <si>
    <t>Analysis of new Draft and commentaries</t>
  </si>
  <si>
    <t>Reception O&amp;M Contract</t>
  </si>
  <si>
    <t>Reception of Transformation contract</t>
  </si>
  <si>
    <t>Conf Call with Christophe</t>
  </si>
  <si>
    <t>Internal discusion KKR+CdFI</t>
  </si>
  <si>
    <t>Étiquettes de lignes</t>
  </si>
  <si>
    <t>Total général</t>
  </si>
  <si>
    <t>Somme de Billing Time</t>
  </si>
  <si>
    <t>Étiquettes de colonnes</t>
  </si>
  <si>
    <t>Week 0</t>
  </si>
  <si>
    <t>Week 1</t>
  </si>
  <si>
    <t>Week 2</t>
  </si>
  <si>
    <t>Week 3</t>
  </si>
  <si>
    <t>Week 4</t>
  </si>
  <si>
    <t>Week 5</t>
  </si>
  <si>
    <t>Week 6</t>
  </si>
  <si>
    <t>Analisys and commentaires</t>
  </si>
  <si>
    <t>9/11-&gt;21/11</t>
  </si>
  <si>
    <t>22/11-&gt;28/11</t>
  </si>
  <si>
    <t>29/11-&gt;5/12</t>
  </si>
  <si>
    <t>6/12-&gt;12/12</t>
  </si>
  <si>
    <t>13/12-&gt;19/12</t>
  </si>
  <si>
    <t>20/12-&gt;26/12</t>
  </si>
  <si>
    <t>27/12-&gt;31/12</t>
  </si>
  <si>
    <t>Total</t>
  </si>
  <si>
    <t>Dedicated Hours</t>
  </si>
  <si>
    <t>Internal discussions &amp; Meeting with Dalkia</t>
  </si>
  <si>
    <t>Phase</t>
  </si>
  <si>
    <t>I</t>
  </si>
  <si>
    <t>x</t>
  </si>
  <si>
    <t xml:space="preserve">kEu </t>
  </si>
  <si>
    <t>Fix ammount</t>
  </si>
  <si>
    <t>Success</t>
  </si>
  <si>
    <t>Rate</t>
  </si>
  <si>
    <t>Days</t>
  </si>
  <si>
    <t>=</t>
  </si>
  <si>
    <t>Inital Fix ammount</t>
  </si>
  <si>
    <t>Exceded days (Bonificated 50%)</t>
  </si>
  <si>
    <t>Total Fix ammount</t>
  </si>
  <si>
    <t>Actually</t>
  </si>
  <si>
    <t>Initial Agreement</t>
  </si>
  <si>
    <t>New Agreement (with rate reduction)</t>
  </si>
  <si>
    <t>Success Fee</t>
  </si>
  <si>
    <t>II</t>
  </si>
  <si>
    <t>London Meeting</t>
  </si>
  <si>
    <t>Conf call whole team</t>
  </si>
  <si>
    <t>Signature of MOU. End of Phase I</t>
  </si>
  <si>
    <t>Comida con Jesus</t>
  </si>
  <si>
    <t>Conf call CdFI</t>
  </si>
  <si>
    <t>revision Regulatory report</t>
  </si>
  <si>
    <t>Technical report</t>
  </si>
  <si>
    <t>TGA2</t>
  </si>
  <si>
    <t>CdFI discusion</t>
  </si>
  <si>
    <t>Peticion reporting a CdFI</t>
  </si>
  <si>
    <t>Reading KKR corrections</t>
  </si>
  <si>
    <t>Schedules analysis</t>
  </si>
  <si>
    <t>Almuerzo con J.Olmos: tactica de negociacion</t>
  </si>
  <si>
    <t>Discusion with CdFI</t>
  </si>
  <si>
    <t>Conf call on Smurfit negociation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</si>
</sst>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14996795556505021"/>
      </bottom>
      <diagonal/>
    </border>
    <border>
      <left/>
      <right/>
      <top/>
      <bottom style="dotted">
        <color theme="0" tint="-0.1499679555650502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pivotButton="1" applyAlignment="1">
      <alignment vertical="center" wrapText="1"/>
    </xf>
    <xf numFmtId="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pivotButton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pivotButton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 indent="3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 wrapText="1" indent="3"/>
    </xf>
    <xf numFmtId="0" fontId="0" fillId="0" borderId="16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 wrapText="1" indent="3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indent="3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indent="3"/>
    </xf>
    <xf numFmtId="3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 indent="3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 indent="3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left" vertical="center" indent="3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0" fillId="0" borderId="1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indent="3"/>
    </xf>
  </cellXfs>
  <cellStyles count="1">
    <cellStyle name="Normal" xfId="0" builtinId="0"/>
  </cellStyles>
  <dxfs count="18">
    <dxf>
      <alignment horizontal="center" readingOrder="0"/>
    </dxf>
    <dxf>
      <alignment horizontal="center" readingOrder="0"/>
    </dxf>
    <dxf>
      <alignment horizontal="center" readingOrder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vertic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HS" refreshedDate="40549.635666435184" createdVersion="3" refreshedVersion="3" minRefreshableVersion="3" recordCount="62">
  <cacheSource type="worksheet">
    <worksheetSource ref="C12:H74" sheet="Input"/>
  </cacheSource>
  <cacheFields count="6">
    <cacheField name="Date" numFmtId="16">
      <sharedItems containsSemiMixedTypes="0" containsNonDate="0" containsDate="1" containsString="0" minDate="2011-11-09T00:00:00" maxDate="2011-12-31T00:00:00" count="33">
        <d v="2011-11-09T00:00:00"/>
        <d v="2011-11-11T00:00:00"/>
        <d v="2011-11-17T00:00:00"/>
        <d v="2011-11-18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6T00:00:00"/>
        <d v="2011-12-08T00:00:00"/>
        <d v="2011-12-11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8T00:00:00"/>
        <d v="2011-12-29T00:00:00"/>
        <d v="2011-12-30T00:00:00"/>
      </sharedItems>
    </cacheField>
    <cacheField name="Week" numFmtId="0">
      <sharedItems count="13">
        <s v="Week 0"/>
        <s v="Week 1"/>
        <s v="Week 2"/>
        <s v="Week 3"/>
        <s v="Week 4"/>
        <s v="Week 5"/>
        <s v="Week 6"/>
        <s v="S3" u="1"/>
        <s v="S5" u="1"/>
        <s v="S0" u="1"/>
        <s v="S2" u="1"/>
        <s v="S4" u="1"/>
        <s v="S1" u="1"/>
      </sharedItems>
    </cacheField>
    <cacheField name="Topic" numFmtId="0">
      <sharedItems count="6">
        <s v="Internal Topic"/>
        <s v="Others"/>
        <s v="CdFI Reports (Technical; Regulatory; Biomass)"/>
        <s v="O&amp;M Contract"/>
        <s v="Transformations Contract"/>
        <s v="Biomass Contract"/>
      </sharedItems>
    </cacheField>
    <cacheField name="Detail" numFmtId="0">
      <sharedItems/>
    </cacheField>
    <cacheField name="Spent Time(h)" numFmtId="0">
      <sharedItems containsSemiMixedTypes="0" containsString="0" containsNumber="1" minValue="0" maxValue="10"/>
    </cacheField>
    <cacheField name="Billing Time" numFmtId="0">
      <sharedItems containsSemiMixedTypes="0" containsString="0" containsNumber="1" minValue="0" maxValue="7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">
  <r>
    <x v="0"/>
    <x v="0"/>
    <x v="0"/>
    <s v="Start -&gt; B to B Agreement"/>
    <n v="0"/>
    <n v="0"/>
  </r>
  <r>
    <x v="1"/>
    <x v="0"/>
    <x v="0"/>
    <s v="Business Model analysis"/>
    <n v="10"/>
    <n v="3"/>
  </r>
  <r>
    <x v="2"/>
    <x v="0"/>
    <x v="1"/>
    <s v="Dalkia Management Presentation"/>
    <n v="5"/>
    <n v="5"/>
  </r>
  <r>
    <x v="2"/>
    <x v="0"/>
    <x v="1"/>
    <s v="Diner with Project Team"/>
    <n v="3"/>
    <n v="0"/>
  </r>
  <r>
    <x v="3"/>
    <x v="0"/>
    <x v="0"/>
    <s v="AH Consulting Proposition to KKR"/>
    <n v="0"/>
    <n v="0"/>
  </r>
  <r>
    <x v="4"/>
    <x v="1"/>
    <x v="0"/>
    <s v="Reception Regulatory + Biomass Reports v1.0"/>
    <n v="0"/>
    <n v="0"/>
  </r>
  <r>
    <x v="4"/>
    <x v="1"/>
    <x v="2"/>
    <s v="Analysis and amendments"/>
    <n v="4"/>
    <n v="4"/>
  </r>
  <r>
    <x v="5"/>
    <x v="1"/>
    <x v="0"/>
    <s v="Reception Technical Report v1.0"/>
    <n v="0"/>
    <n v="0"/>
  </r>
  <r>
    <x v="5"/>
    <x v="1"/>
    <x v="2"/>
    <s v="Analysis"/>
    <n v="5"/>
    <n v="5"/>
  </r>
  <r>
    <x v="6"/>
    <x v="1"/>
    <x v="2"/>
    <s v="Conf Calls"/>
    <n v="3"/>
    <n v="3"/>
  </r>
  <r>
    <x v="6"/>
    <x v="1"/>
    <x v="0"/>
    <s v="Reception O&amp;M Term Sheet"/>
    <n v="0"/>
    <n v="0"/>
  </r>
  <r>
    <x v="6"/>
    <x v="1"/>
    <x v="3"/>
    <s v="Analysis"/>
    <n v="4"/>
    <n v="4"/>
  </r>
  <r>
    <x v="7"/>
    <x v="1"/>
    <x v="3"/>
    <s v="Meeting with Dalkia"/>
    <n v="5"/>
    <n v="5"/>
  </r>
  <r>
    <x v="7"/>
    <x v="1"/>
    <x v="1"/>
    <s v="Internal discusion with Gide/KKR"/>
    <n v="2"/>
    <n v="2"/>
  </r>
  <r>
    <x v="8"/>
    <x v="1"/>
    <x v="0"/>
    <s v="Reception Transformation Contract"/>
    <n v="0"/>
    <n v="0"/>
  </r>
  <r>
    <x v="8"/>
    <x v="1"/>
    <x v="1"/>
    <s v="Dalkia Biomass EU Projects (Presentation)"/>
    <n v="2"/>
    <n v="2"/>
  </r>
  <r>
    <x v="8"/>
    <x v="1"/>
    <x v="0"/>
    <s v="Reception CdFI Reports v2.0"/>
    <n v="0"/>
    <n v="0"/>
  </r>
  <r>
    <x v="9"/>
    <x v="1"/>
    <x v="2"/>
    <s v="Analysis and amendments"/>
    <n v="6"/>
    <n v="6"/>
  </r>
  <r>
    <x v="10"/>
    <x v="1"/>
    <x v="2"/>
    <s v="Conf Calls"/>
    <n v="3"/>
    <n v="3"/>
  </r>
  <r>
    <x v="11"/>
    <x v="2"/>
    <x v="3"/>
    <s v="Analysis and commentaries"/>
    <n v="4"/>
    <n v="4"/>
  </r>
  <r>
    <x v="11"/>
    <x v="2"/>
    <x v="0"/>
    <s v="Reception CdFI Reports v3.0"/>
    <n v="0"/>
    <n v="0"/>
  </r>
  <r>
    <x v="11"/>
    <x v="2"/>
    <x v="2"/>
    <s v="Analysis and amendments"/>
    <n v="3"/>
    <n v="3"/>
  </r>
  <r>
    <x v="11"/>
    <x v="2"/>
    <x v="3"/>
    <s v="Internal discusion with Gide/KKR"/>
    <n v="1"/>
    <n v="1"/>
  </r>
  <r>
    <x v="12"/>
    <x v="2"/>
    <x v="2"/>
    <s v="Conf Calls"/>
    <n v="1"/>
    <n v="1"/>
  </r>
  <r>
    <x v="12"/>
    <x v="2"/>
    <x v="3"/>
    <s v="Analysis and commentaries"/>
    <n v="3"/>
    <n v="3"/>
  </r>
  <r>
    <x v="13"/>
    <x v="2"/>
    <x v="0"/>
    <s v="Reception Biomass Term sheet"/>
    <n v="0"/>
    <n v="0"/>
  </r>
  <r>
    <x v="13"/>
    <x v="2"/>
    <x v="1"/>
    <s v="Internal meeting with Gide/KKR: Risk allocation"/>
    <n v="6"/>
    <n v="6"/>
  </r>
  <r>
    <x v="14"/>
    <x v="2"/>
    <x v="1"/>
    <s v="Internal meeting with KKR: model evaluation"/>
    <n v="1"/>
    <n v="1"/>
  </r>
  <r>
    <x v="15"/>
    <x v="3"/>
    <x v="0"/>
    <s v="Conf call to update and Stand-by"/>
    <n v="0"/>
    <n v="0"/>
  </r>
  <r>
    <x v="15"/>
    <x v="3"/>
    <x v="0"/>
    <s v="Reception of Biomass Contract"/>
    <n v="0"/>
    <n v="0"/>
  </r>
  <r>
    <x v="16"/>
    <x v="3"/>
    <x v="4"/>
    <s v="Analisys and commentaires"/>
    <n v="4"/>
    <n v="4"/>
  </r>
  <r>
    <x v="17"/>
    <x v="3"/>
    <x v="0"/>
    <s v="End of Stand-by"/>
    <n v="0"/>
    <n v="0"/>
  </r>
  <r>
    <x v="18"/>
    <x v="4"/>
    <x v="1"/>
    <s v="Conf call to organize new phase"/>
    <n v="1"/>
    <n v="1"/>
  </r>
  <r>
    <x v="18"/>
    <x v="4"/>
    <x v="3"/>
    <s v="Meeting with Gide"/>
    <n v="3"/>
    <n v="3"/>
  </r>
  <r>
    <x v="18"/>
    <x v="4"/>
    <x v="3"/>
    <s v="Internal discusion with Gide/KKR"/>
    <n v="2"/>
    <n v="2"/>
  </r>
  <r>
    <x v="19"/>
    <x v="4"/>
    <x v="3"/>
    <s v="Analysis"/>
    <n v="3"/>
    <n v="3"/>
  </r>
  <r>
    <x v="19"/>
    <x v="4"/>
    <x v="3"/>
    <s v="Conf Call"/>
    <n v="1"/>
    <n v="1"/>
  </r>
  <r>
    <x v="19"/>
    <x v="4"/>
    <x v="5"/>
    <s v="Analisys &amp; internal discusion"/>
    <n v="3"/>
    <n v="3"/>
  </r>
  <r>
    <x v="19"/>
    <x v="4"/>
    <x v="1"/>
    <s v="Conf Call on contracts and strategy"/>
    <n v="2"/>
    <n v="2"/>
  </r>
  <r>
    <x v="20"/>
    <x v="4"/>
    <x v="3"/>
    <s v="Meeting with Dalkia"/>
    <n v="5"/>
    <n v="5"/>
  </r>
  <r>
    <x v="20"/>
    <x v="4"/>
    <x v="3"/>
    <s v="Internal discusion with Gide/KKR"/>
    <n v="4"/>
    <n v="4"/>
  </r>
  <r>
    <x v="21"/>
    <x v="4"/>
    <x v="3"/>
    <s v="Meeting with Dalkia"/>
    <n v="4"/>
    <n v="4"/>
  </r>
  <r>
    <x v="21"/>
    <x v="4"/>
    <x v="3"/>
    <s v="Internal discusion with Gide/KKR"/>
    <n v="4"/>
    <n v="4"/>
  </r>
  <r>
    <x v="22"/>
    <x v="4"/>
    <x v="4"/>
    <s v="Internal meeting with Gide"/>
    <n v="3"/>
    <n v="3"/>
  </r>
  <r>
    <x v="22"/>
    <x v="4"/>
    <x v="3"/>
    <s v="Internal discussions &amp; Meeting with Dalkia"/>
    <n v="7"/>
    <n v="7"/>
  </r>
  <r>
    <x v="23"/>
    <x v="4"/>
    <x v="0"/>
    <s v="Reception Biomass Contract"/>
    <n v="0"/>
    <n v="0"/>
  </r>
  <r>
    <x v="24"/>
    <x v="4"/>
    <x v="5"/>
    <s v="Analysis of new Draft and commentaries"/>
    <n v="3"/>
    <n v="3"/>
  </r>
  <r>
    <x v="24"/>
    <x v="4"/>
    <x v="0"/>
    <s v="Reception O&amp;M Contract"/>
    <n v="0"/>
    <n v="0"/>
  </r>
  <r>
    <x v="25"/>
    <x v="5"/>
    <x v="5"/>
    <s v="conf call with Gide"/>
    <n v="2"/>
    <n v="2"/>
  </r>
  <r>
    <x v="25"/>
    <x v="5"/>
    <x v="3"/>
    <s v="conf call with Gide"/>
    <n v="2"/>
    <n v="2"/>
  </r>
  <r>
    <x v="25"/>
    <x v="5"/>
    <x v="0"/>
    <s v="Reception of Transformation contract"/>
    <n v="0"/>
    <n v="0"/>
  </r>
  <r>
    <x v="25"/>
    <x v="5"/>
    <x v="1"/>
    <s v="Conf call side lettter Gide+ KKR"/>
    <n v="1"/>
    <n v="1"/>
  </r>
  <r>
    <x v="26"/>
    <x v="5"/>
    <x v="5"/>
    <s v="conf call with Gide"/>
    <n v="1"/>
    <n v="1"/>
  </r>
  <r>
    <x v="27"/>
    <x v="5"/>
    <x v="5"/>
    <s v="Conf Call with Christophe"/>
    <n v="1"/>
    <n v="1"/>
  </r>
  <r>
    <x v="27"/>
    <x v="5"/>
    <x v="5"/>
    <s v="Internal discusion KKR+CdFI"/>
    <n v="1"/>
    <n v="1"/>
  </r>
  <r>
    <x v="28"/>
    <x v="5"/>
    <x v="5"/>
    <s v="conf call with Gide"/>
    <n v="1"/>
    <n v="1"/>
  </r>
  <r>
    <x v="29"/>
    <x v="5"/>
    <x v="5"/>
    <s v="conf call with Gide"/>
    <n v="0.5"/>
    <n v="0.5"/>
  </r>
  <r>
    <x v="30"/>
    <x v="6"/>
    <x v="0"/>
    <s v="Reception of Biomass Contract "/>
    <n v="0"/>
    <n v="0"/>
  </r>
  <r>
    <x v="30"/>
    <x v="6"/>
    <x v="5"/>
    <s v="Analisys"/>
    <n v="2"/>
    <n v="2"/>
  </r>
  <r>
    <x v="31"/>
    <x v="6"/>
    <x v="5"/>
    <s v="conf call with Gide"/>
    <n v="1"/>
    <n v="1"/>
  </r>
  <r>
    <x v="31"/>
    <x v="6"/>
    <x v="5"/>
    <s v="conf call negociation with Dalkia/Gide"/>
    <n v="1"/>
    <n v="1"/>
  </r>
  <r>
    <x v="32"/>
    <x v="6"/>
    <x v="5"/>
    <s v="Last revision of Biomass contract"/>
    <n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I11" firstHeaderRow="1" firstDataRow="2" firstDataCol="1"/>
  <pivotFields count="6">
    <pivotField numFmtId="16" showAl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16"/>
        <item t="default"/>
      </items>
    </pivotField>
    <pivotField axis="axisCol" showAll="0">
      <items count="14">
        <item m="1" x="9"/>
        <item m="1" x="12"/>
        <item m="1" x="10"/>
        <item m="1" x="7"/>
        <item m="1" x="11"/>
        <item m="1" x="8"/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7">
        <item x="5"/>
        <item x="2"/>
        <item x="0"/>
        <item x="3"/>
        <item x="1"/>
        <item x="4"/>
        <item t="default"/>
      </items>
    </pivotField>
    <pivotField showAll="0"/>
    <pivotField showAll="0"/>
    <pivotField dataField="1" showAll="0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8"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omme de Billing Time" fld="5" baseField="0" baseItem="0"/>
  </dataFields>
  <formats count="18">
    <format dxfId="17">
      <pivotArea type="origin" dataOnly="0" labelOnly="1" outline="0" fieldPosition="0"/>
    </format>
    <format dxfId="16">
      <pivotArea field="0" type="button" dataOnly="0" labelOnly="1" outline="0"/>
    </format>
    <format dxfId="15">
      <pivotArea field="2" type="button" dataOnly="0" labelOnly="1" outline="0" axis="axisRow" fieldPosition="0"/>
    </format>
    <format dxfId="14">
      <pivotArea type="topRight" dataOnly="0" labelOnly="1" outline="0" fieldPosition="0"/>
    </format>
    <format dxfId="13">
      <pivotArea dataOnly="0" labelOnly="1" fieldPosition="0">
        <references count="1">
          <reference field="2" count="0"/>
        </references>
      </pivotArea>
    </format>
    <format dxfId="12">
      <pivotArea dataOnly="0" labelOnly="1" grandCol="1" outline="0" fieldPosition="0"/>
    </format>
    <format dxfId="11">
      <pivotArea type="all" dataOnly="0" outline="0" fieldPosition="0"/>
    </format>
    <format dxfId="10">
      <pivotArea field="2" type="button" dataOnly="0" labelOnly="1" outline="0" axis="axisRow" fieldPosition="0"/>
    </format>
    <format dxfId="9">
      <pivotArea dataOnly="0" labelOnly="1" fieldPosition="0">
        <references count="1">
          <reference field="1" count="1" defaultSubtotal="1">
            <x v="0"/>
          </reference>
        </references>
      </pivotArea>
    </format>
    <format dxfId="8">
      <pivotArea dataOnly="0" labelOnly="1" fieldPosition="0">
        <references count="1">
          <reference field="1" count="1" defaultSubtotal="1">
            <x v="1"/>
          </reference>
        </references>
      </pivotArea>
    </format>
    <format dxfId="7">
      <pivotArea dataOnly="0" labelOnly="1" fieldPosition="0">
        <references count="1">
          <reference field="1" count="1" defaultSubtotal="1">
            <x v="2"/>
          </reference>
        </references>
      </pivotArea>
    </format>
    <format dxfId="6">
      <pivotArea dataOnly="0" labelOnly="1" fieldPosition="0">
        <references count="1">
          <reference field="1" count="1" defaultSubtotal="1">
            <x v="3"/>
          </reference>
        </references>
      </pivotArea>
    </format>
    <format dxfId="5">
      <pivotArea dataOnly="0" labelOnly="1" fieldPosition="0">
        <references count="1">
          <reference field="1" count="1" defaultSubtotal="1">
            <x v="4"/>
          </reference>
        </references>
      </pivotArea>
    </format>
    <format dxfId="4">
      <pivotArea dataOnly="0" labelOnly="1" fieldPosition="0">
        <references count="1">
          <reference field="1" count="1" defaultSubtotal="1">
            <x v="5"/>
          </reference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N87"/>
  <sheetViews>
    <sheetView workbookViewId="0">
      <selection activeCell="B17" sqref="B17"/>
    </sheetView>
  </sheetViews>
  <sheetFormatPr baseColWidth="10" defaultRowHeight="15"/>
  <cols>
    <col min="1" max="1" width="23.5703125" style="10" customWidth="1"/>
    <col min="2" max="2" width="23.85546875" style="10" customWidth="1"/>
    <col min="3" max="8" width="7.7109375" style="10" customWidth="1"/>
    <col min="9" max="9" width="6.85546875" style="10" customWidth="1"/>
    <col min="10" max="13" width="6.5703125" style="10" customWidth="1"/>
    <col min="14" max="14" width="7.7109375" style="10" customWidth="1"/>
    <col min="15" max="29" width="6.5703125" style="10" customWidth="1"/>
    <col min="30" max="30" width="8" style="10" customWidth="1"/>
    <col min="31" max="38" width="6.5703125" style="10" customWidth="1"/>
    <col min="39" max="40" width="8.140625" style="10" customWidth="1"/>
    <col min="41" max="16384" width="11.42578125" style="10"/>
  </cols>
  <sheetData>
    <row r="3" spans="1:40" s="7" customFormat="1">
      <c r="A3" s="8" t="s">
        <v>59</v>
      </c>
      <c r="B3" s="13" t="s">
        <v>60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6" customFormat="1" ht="25.5">
      <c r="A4" s="15" t="s">
        <v>57</v>
      </c>
      <c r="B4" s="16" t="s">
        <v>61</v>
      </c>
      <c r="C4" s="16" t="s">
        <v>62</v>
      </c>
      <c r="D4" s="16" t="s">
        <v>63</v>
      </c>
      <c r="E4" s="16" t="s">
        <v>64</v>
      </c>
      <c r="F4" s="16" t="s">
        <v>65</v>
      </c>
      <c r="G4" s="16" t="s">
        <v>66</v>
      </c>
      <c r="H4" s="16" t="s">
        <v>67</v>
      </c>
      <c r="I4" s="17" t="s">
        <v>58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s="14" customFormat="1">
      <c r="A5" s="11" t="s">
        <v>1</v>
      </c>
      <c r="B5" s="9"/>
      <c r="C5" s="9"/>
      <c r="D5" s="9"/>
      <c r="E5" s="9"/>
      <c r="F5" s="9">
        <v>6</v>
      </c>
      <c r="G5" s="9">
        <v>6.5</v>
      </c>
      <c r="H5" s="9">
        <v>5</v>
      </c>
      <c r="I5" s="9">
        <v>17.5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ht="30">
      <c r="A6" s="11" t="s">
        <v>17</v>
      </c>
      <c r="B6" s="9"/>
      <c r="C6" s="9">
        <v>21</v>
      </c>
      <c r="D6" s="9">
        <v>4</v>
      </c>
      <c r="E6" s="9"/>
      <c r="F6" s="9"/>
      <c r="G6" s="9"/>
      <c r="H6" s="9"/>
      <c r="I6" s="9">
        <v>25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s="11" t="s">
        <v>12</v>
      </c>
      <c r="B7" s="9">
        <v>3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3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s="11" t="s">
        <v>0</v>
      </c>
      <c r="B8" s="9"/>
      <c r="C8" s="9">
        <v>9</v>
      </c>
      <c r="D8" s="9">
        <v>8</v>
      </c>
      <c r="E8" s="9"/>
      <c r="F8" s="9">
        <v>33</v>
      </c>
      <c r="G8" s="9">
        <v>2</v>
      </c>
      <c r="H8" s="9"/>
      <c r="I8" s="9">
        <v>52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s="11" t="s">
        <v>3</v>
      </c>
      <c r="B9" s="9">
        <v>5</v>
      </c>
      <c r="C9" s="9">
        <v>4</v>
      </c>
      <c r="D9" s="9">
        <v>7</v>
      </c>
      <c r="E9" s="9"/>
      <c r="F9" s="9">
        <v>3</v>
      </c>
      <c r="G9" s="9">
        <v>1</v>
      </c>
      <c r="H9" s="9"/>
      <c r="I9" s="9">
        <v>20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s="11" t="s">
        <v>2</v>
      </c>
      <c r="B10" s="9"/>
      <c r="C10" s="9"/>
      <c r="D10" s="9"/>
      <c r="E10" s="9">
        <v>4</v>
      </c>
      <c r="F10" s="9">
        <v>3</v>
      </c>
      <c r="G10" s="9"/>
      <c r="H10" s="9"/>
      <c r="I10" s="9">
        <v>7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>
      <c r="A11" s="12" t="s">
        <v>58</v>
      </c>
      <c r="B11" s="9">
        <v>8</v>
      </c>
      <c r="C11" s="9">
        <v>34</v>
      </c>
      <c r="D11" s="9">
        <v>19</v>
      </c>
      <c r="E11" s="9">
        <v>4</v>
      </c>
      <c r="F11" s="9">
        <v>45</v>
      </c>
      <c r="G11" s="9">
        <v>9.5</v>
      </c>
      <c r="H11" s="9">
        <v>5</v>
      </c>
      <c r="I11" s="9">
        <v>124.5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4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4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4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/>
      <c r="B32"/>
      <c r="C32"/>
      <c r="D32"/>
      <c r="E32"/>
      <c r="F32"/>
      <c r="G32"/>
      <c r="H32"/>
    </row>
    <row r="33" spans="1:8">
      <c r="A33"/>
      <c r="B33"/>
      <c r="C33"/>
      <c r="D33"/>
      <c r="E33"/>
      <c r="F33"/>
      <c r="G33"/>
      <c r="H33"/>
    </row>
    <row r="34" spans="1:8">
      <c r="A34"/>
      <c r="B34"/>
      <c r="C34"/>
      <c r="D34"/>
      <c r="E34"/>
      <c r="F34"/>
      <c r="G34"/>
      <c r="H34"/>
    </row>
    <row r="35" spans="1:8">
      <c r="A35"/>
      <c r="B35"/>
      <c r="C35"/>
      <c r="D35"/>
      <c r="E35"/>
      <c r="F35"/>
      <c r="G35"/>
      <c r="H35"/>
    </row>
    <row r="36" spans="1:8">
      <c r="A36"/>
      <c r="B36"/>
      <c r="C36"/>
      <c r="D36"/>
      <c r="E36"/>
      <c r="F36"/>
      <c r="G36"/>
      <c r="H36"/>
    </row>
    <row r="37" spans="1:8">
      <c r="A37"/>
      <c r="B37"/>
      <c r="C37"/>
      <c r="D37"/>
      <c r="E37"/>
      <c r="F37"/>
      <c r="G37"/>
      <c r="H37"/>
    </row>
    <row r="38" spans="1:8">
      <c r="A38"/>
      <c r="B38"/>
      <c r="C38"/>
      <c r="D38"/>
      <c r="E38"/>
      <c r="F38"/>
      <c r="G38"/>
      <c r="H38"/>
    </row>
    <row r="39" spans="1:8">
      <c r="A39"/>
      <c r="B39"/>
      <c r="C39"/>
      <c r="D39"/>
      <c r="E39"/>
      <c r="F39"/>
      <c r="G39"/>
      <c r="H39"/>
    </row>
    <row r="40" spans="1:8">
      <c r="A40"/>
      <c r="B40"/>
      <c r="C40"/>
      <c r="D40"/>
      <c r="E40"/>
      <c r="F40"/>
      <c r="G40"/>
      <c r="H40"/>
    </row>
    <row r="41" spans="1:8">
      <c r="A41"/>
      <c r="B41"/>
      <c r="C41"/>
      <c r="D41"/>
      <c r="E41"/>
      <c r="F41"/>
      <c r="G41"/>
      <c r="H41"/>
    </row>
    <row r="42" spans="1:8">
      <c r="A42"/>
      <c r="B42"/>
      <c r="C42"/>
      <c r="D42"/>
      <c r="E42"/>
      <c r="F42"/>
      <c r="G42"/>
      <c r="H42"/>
    </row>
    <row r="43" spans="1:8">
      <c r="A43"/>
      <c r="B43"/>
      <c r="C43"/>
      <c r="D43"/>
      <c r="E43"/>
      <c r="F43"/>
      <c r="G43"/>
      <c r="H43"/>
    </row>
    <row r="44" spans="1:8">
      <c r="A44"/>
      <c r="B44"/>
      <c r="C44"/>
      <c r="D44"/>
      <c r="E44"/>
      <c r="F44"/>
      <c r="G44"/>
      <c r="H44"/>
    </row>
    <row r="45" spans="1:8">
      <c r="A45"/>
      <c r="B45"/>
      <c r="C45"/>
      <c r="D45"/>
      <c r="E45"/>
      <c r="F45"/>
      <c r="G45"/>
      <c r="H45"/>
    </row>
    <row r="46" spans="1:8">
      <c r="A46"/>
      <c r="B46"/>
      <c r="C46"/>
      <c r="D46"/>
      <c r="E46"/>
      <c r="F46"/>
      <c r="G46"/>
      <c r="H46"/>
    </row>
    <row r="47" spans="1:8">
      <c r="A47"/>
      <c r="B47"/>
      <c r="C47"/>
      <c r="D47"/>
      <c r="E47"/>
      <c r="F47"/>
      <c r="G47"/>
      <c r="H47"/>
    </row>
    <row r="48" spans="1:8">
      <c r="A48"/>
      <c r="B48"/>
      <c r="C48"/>
      <c r="D48"/>
      <c r="E48"/>
      <c r="F48"/>
      <c r="G48"/>
      <c r="H48"/>
    </row>
    <row r="49" spans="1:8">
      <c r="A49"/>
      <c r="B49"/>
      <c r="C49"/>
      <c r="D49"/>
      <c r="E49"/>
      <c r="F49"/>
      <c r="G49"/>
      <c r="H49"/>
    </row>
    <row r="50" spans="1:8">
      <c r="A50"/>
      <c r="B50"/>
      <c r="C50"/>
      <c r="D50"/>
      <c r="E50"/>
      <c r="F50"/>
      <c r="G50"/>
      <c r="H50"/>
    </row>
    <row r="51" spans="1:8">
      <c r="A51"/>
      <c r="B51"/>
      <c r="C51"/>
      <c r="D51"/>
      <c r="E51"/>
      <c r="F51"/>
      <c r="G51"/>
      <c r="H51"/>
    </row>
    <row r="52" spans="1:8">
      <c r="A52"/>
      <c r="B52"/>
      <c r="C52"/>
      <c r="D52"/>
      <c r="E52"/>
      <c r="F52"/>
      <c r="G52"/>
      <c r="H52"/>
    </row>
    <row r="53" spans="1:8">
      <c r="A53"/>
      <c r="B53"/>
      <c r="C53"/>
      <c r="D53"/>
      <c r="E53"/>
      <c r="F53"/>
      <c r="G53"/>
      <c r="H53"/>
    </row>
    <row r="54" spans="1:8">
      <c r="A54"/>
      <c r="B54"/>
      <c r="C54"/>
      <c r="D54"/>
      <c r="E54"/>
      <c r="F54"/>
      <c r="G54"/>
      <c r="H54"/>
    </row>
    <row r="55" spans="1:8">
      <c r="A55"/>
      <c r="B55"/>
      <c r="C55"/>
      <c r="D55"/>
      <c r="E55"/>
      <c r="F55"/>
      <c r="G55"/>
      <c r="H55"/>
    </row>
    <row r="56" spans="1:8">
      <c r="A56"/>
      <c r="B56"/>
      <c r="C56"/>
      <c r="D56"/>
      <c r="E56"/>
      <c r="F56"/>
      <c r="G56"/>
      <c r="H56"/>
    </row>
    <row r="57" spans="1:8">
      <c r="A57"/>
      <c r="B57"/>
      <c r="C57"/>
      <c r="D57"/>
      <c r="E57"/>
      <c r="F57"/>
      <c r="G57"/>
      <c r="H57"/>
    </row>
    <row r="58" spans="1:8">
      <c r="A58"/>
      <c r="B58"/>
      <c r="C58"/>
      <c r="D58"/>
      <c r="E58"/>
      <c r="F58"/>
      <c r="G58"/>
      <c r="H58"/>
    </row>
    <row r="59" spans="1:8">
      <c r="A59"/>
      <c r="B59"/>
      <c r="C59"/>
      <c r="D59"/>
      <c r="E59"/>
      <c r="F59"/>
      <c r="G59"/>
      <c r="H59"/>
    </row>
    <row r="60" spans="1:8">
      <c r="A60"/>
      <c r="B60"/>
      <c r="C60"/>
      <c r="D60"/>
      <c r="E60"/>
      <c r="F60"/>
      <c r="G60"/>
      <c r="H60"/>
    </row>
    <row r="61" spans="1:8">
      <c r="A61"/>
      <c r="B61"/>
      <c r="C61"/>
      <c r="D61"/>
      <c r="E61"/>
      <c r="F61"/>
      <c r="G61"/>
      <c r="H61"/>
    </row>
    <row r="62" spans="1:8">
      <c r="A62"/>
      <c r="B62"/>
      <c r="C62"/>
      <c r="D62"/>
      <c r="E62"/>
      <c r="F62"/>
      <c r="G62"/>
      <c r="H62"/>
    </row>
    <row r="63" spans="1:8">
      <c r="A63"/>
      <c r="B63"/>
    </row>
    <row r="64" spans="1:8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J94"/>
  <sheetViews>
    <sheetView tabSelected="1" topLeftCell="A72" workbookViewId="0">
      <selection activeCell="G95" sqref="G95"/>
    </sheetView>
  </sheetViews>
  <sheetFormatPr baseColWidth="10" defaultRowHeight="15"/>
  <cols>
    <col min="5" max="5" width="46.140625" customWidth="1"/>
    <col min="6" max="6" width="48.5703125" customWidth="1"/>
    <col min="8" max="8" width="10.42578125" customWidth="1"/>
  </cols>
  <sheetData>
    <row r="3" spans="2:8">
      <c r="E3" s="1" t="s">
        <v>17</v>
      </c>
    </row>
    <row r="4" spans="2:8">
      <c r="E4" s="2" t="s">
        <v>0</v>
      </c>
    </row>
    <row r="5" spans="2:8">
      <c r="E5" s="2" t="s">
        <v>1</v>
      </c>
    </row>
    <row r="6" spans="2:8">
      <c r="E6" s="2" t="s">
        <v>2</v>
      </c>
    </row>
    <row r="7" spans="2:8">
      <c r="E7" s="2" t="s">
        <v>3</v>
      </c>
    </row>
    <row r="8" spans="2:8">
      <c r="E8" s="2" t="s">
        <v>12</v>
      </c>
    </row>
    <row r="9" spans="2:8">
      <c r="E9" s="3" t="s">
        <v>103</v>
      </c>
    </row>
    <row r="12" spans="2:8" s="7" customFormat="1" ht="30">
      <c r="B12" s="38" t="s">
        <v>79</v>
      </c>
      <c r="C12" s="38" t="s">
        <v>4</v>
      </c>
      <c r="D12" s="38" t="s">
        <v>5</v>
      </c>
      <c r="E12" s="38" t="s">
        <v>6</v>
      </c>
      <c r="F12" s="38" t="s">
        <v>7</v>
      </c>
      <c r="G12" s="38" t="s">
        <v>9</v>
      </c>
      <c r="H12" s="38" t="s">
        <v>10</v>
      </c>
    </row>
    <row r="13" spans="2:8">
      <c r="B13" s="5" t="s">
        <v>80</v>
      </c>
      <c r="C13" s="4">
        <v>40856</v>
      </c>
      <c r="D13" s="5" t="s">
        <v>61</v>
      </c>
      <c r="E13" t="s">
        <v>12</v>
      </c>
      <c r="F13" t="s">
        <v>13</v>
      </c>
      <c r="G13">
        <v>0</v>
      </c>
      <c r="H13">
        <v>0</v>
      </c>
    </row>
    <row r="14" spans="2:8">
      <c r="B14" s="5" t="s">
        <v>80</v>
      </c>
      <c r="C14" s="4">
        <v>40858</v>
      </c>
      <c r="D14" s="5" t="s">
        <v>61</v>
      </c>
      <c r="E14" t="s">
        <v>12</v>
      </c>
      <c r="F14" t="s">
        <v>8</v>
      </c>
      <c r="G14">
        <v>10</v>
      </c>
      <c r="H14">
        <v>3</v>
      </c>
    </row>
    <row r="15" spans="2:8">
      <c r="B15" s="5" t="s">
        <v>80</v>
      </c>
      <c r="C15" s="4">
        <v>40864</v>
      </c>
      <c r="D15" s="5" t="s">
        <v>61</v>
      </c>
      <c r="E15" t="s">
        <v>3</v>
      </c>
      <c r="F15" t="s">
        <v>11</v>
      </c>
      <c r="G15">
        <v>5</v>
      </c>
      <c r="H15">
        <f>+G15</f>
        <v>5</v>
      </c>
    </row>
    <row r="16" spans="2:8">
      <c r="B16" s="5" t="s">
        <v>80</v>
      </c>
      <c r="C16" s="4">
        <v>40864</v>
      </c>
      <c r="D16" s="5" t="s">
        <v>61</v>
      </c>
      <c r="E16" t="s">
        <v>3</v>
      </c>
      <c r="F16" t="s">
        <v>14</v>
      </c>
      <c r="G16">
        <v>3</v>
      </c>
      <c r="H16">
        <v>0</v>
      </c>
    </row>
    <row r="17" spans="2:10">
      <c r="B17" s="5" t="s">
        <v>80</v>
      </c>
      <c r="C17" s="4">
        <v>40865</v>
      </c>
      <c r="D17" s="5" t="s">
        <v>61</v>
      </c>
      <c r="E17" t="s">
        <v>12</v>
      </c>
      <c r="F17" t="s">
        <v>15</v>
      </c>
      <c r="G17">
        <v>0</v>
      </c>
      <c r="H17">
        <v>0</v>
      </c>
      <c r="I17" t="s">
        <v>16</v>
      </c>
    </row>
    <row r="18" spans="2:10">
      <c r="B18" s="5" t="s">
        <v>80</v>
      </c>
      <c r="C18" s="4">
        <v>40869</v>
      </c>
      <c r="D18" s="5" t="s">
        <v>62</v>
      </c>
      <c r="E18" t="s">
        <v>12</v>
      </c>
      <c r="F18" t="s">
        <v>25</v>
      </c>
      <c r="G18">
        <v>0</v>
      </c>
      <c r="H18">
        <v>0</v>
      </c>
    </row>
    <row r="19" spans="2:10">
      <c r="B19" s="5" t="s">
        <v>80</v>
      </c>
      <c r="C19" s="4">
        <v>40869</v>
      </c>
      <c r="D19" s="5" t="s">
        <v>62</v>
      </c>
      <c r="E19" t="s">
        <v>17</v>
      </c>
      <c r="F19" t="s">
        <v>28</v>
      </c>
      <c r="G19">
        <v>4</v>
      </c>
      <c r="H19">
        <f>+G19</f>
        <v>4</v>
      </c>
    </row>
    <row r="20" spans="2:10">
      <c r="B20" s="5" t="s">
        <v>80</v>
      </c>
      <c r="C20" s="4">
        <v>40870</v>
      </c>
      <c r="D20" s="5" t="s">
        <v>62</v>
      </c>
      <c r="E20" t="s">
        <v>12</v>
      </c>
      <c r="F20" t="s">
        <v>26</v>
      </c>
      <c r="G20">
        <v>0</v>
      </c>
      <c r="H20">
        <f t="shared" ref="H20:H74" si="0">+G20</f>
        <v>0</v>
      </c>
    </row>
    <row r="21" spans="2:10">
      <c r="B21" s="5" t="s">
        <v>80</v>
      </c>
      <c r="C21" s="4">
        <v>40870</v>
      </c>
      <c r="D21" s="5" t="s">
        <v>62</v>
      </c>
      <c r="E21" t="s">
        <v>17</v>
      </c>
      <c r="F21" t="s">
        <v>18</v>
      </c>
      <c r="G21">
        <v>5</v>
      </c>
      <c r="H21">
        <f t="shared" si="0"/>
        <v>5</v>
      </c>
    </row>
    <row r="22" spans="2:10">
      <c r="B22" s="5" t="s">
        <v>80</v>
      </c>
      <c r="C22" s="4">
        <v>40871</v>
      </c>
      <c r="D22" s="5" t="s">
        <v>62</v>
      </c>
      <c r="E22" t="s">
        <v>17</v>
      </c>
      <c r="F22" t="s">
        <v>19</v>
      </c>
      <c r="G22">
        <v>3</v>
      </c>
      <c r="H22">
        <f t="shared" si="0"/>
        <v>3</v>
      </c>
    </row>
    <row r="23" spans="2:10">
      <c r="B23" s="5" t="s">
        <v>80</v>
      </c>
      <c r="C23" s="4">
        <v>40871</v>
      </c>
      <c r="D23" s="5" t="s">
        <v>62</v>
      </c>
      <c r="E23" t="s">
        <v>12</v>
      </c>
      <c r="F23" t="s">
        <v>20</v>
      </c>
      <c r="G23">
        <v>0</v>
      </c>
      <c r="H23">
        <f t="shared" si="0"/>
        <v>0</v>
      </c>
    </row>
    <row r="24" spans="2:10">
      <c r="B24" s="5" t="s">
        <v>80</v>
      </c>
      <c r="C24" s="4">
        <v>40871</v>
      </c>
      <c r="D24" s="5" t="s">
        <v>62</v>
      </c>
      <c r="E24" t="s">
        <v>0</v>
      </c>
      <c r="F24" t="s">
        <v>18</v>
      </c>
      <c r="G24">
        <v>4</v>
      </c>
      <c r="H24">
        <f t="shared" si="0"/>
        <v>4</v>
      </c>
    </row>
    <row r="25" spans="2:10">
      <c r="B25" s="5" t="s">
        <v>80</v>
      </c>
      <c r="C25" s="4">
        <v>40872</v>
      </c>
      <c r="D25" s="5" t="s">
        <v>62</v>
      </c>
      <c r="E25" t="s">
        <v>0</v>
      </c>
      <c r="F25" t="s">
        <v>21</v>
      </c>
      <c r="G25">
        <v>5</v>
      </c>
      <c r="H25">
        <f t="shared" si="0"/>
        <v>5</v>
      </c>
      <c r="J25" t="s">
        <v>36</v>
      </c>
    </row>
    <row r="26" spans="2:10">
      <c r="B26" s="5" t="s">
        <v>80</v>
      </c>
      <c r="C26" s="4">
        <v>40872</v>
      </c>
      <c r="D26" s="5" t="s">
        <v>62</v>
      </c>
      <c r="E26" t="s">
        <v>3</v>
      </c>
      <c r="F26" t="s">
        <v>22</v>
      </c>
      <c r="G26">
        <v>2</v>
      </c>
      <c r="H26">
        <f t="shared" si="0"/>
        <v>2</v>
      </c>
      <c r="J26">
        <f>73/8</f>
        <v>9.125</v>
      </c>
    </row>
    <row r="27" spans="2:10">
      <c r="B27" s="5" t="s">
        <v>80</v>
      </c>
      <c r="C27" s="4">
        <v>40873</v>
      </c>
      <c r="D27" s="5" t="s">
        <v>62</v>
      </c>
      <c r="E27" t="s">
        <v>12</v>
      </c>
      <c r="F27" t="s">
        <v>23</v>
      </c>
      <c r="G27">
        <v>0</v>
      </c>
      <c r="H27">
        <f t="shared" si="0"/>
        <v>0</v>
      </c>
      <c r="J27" t="s">
        <v>37</v>
      </c>
    </row>
    <row r="28" spans="2:10">
      <c r="B28" s="5" t="s">
        <v>80</v>
      </c>
      <c r="C28" s="4">
        <v>40873</v>
      </c>
      <c r="D28" s="5" t="s">
        <v>62</v>
      </c>
      <c r="E28" t="s">
        <v>3</v>
      </c>
      <c r="F28" t="s">
        <v>24</v>
      </c>
      <c r="G28">
        <v>2</v>
      </c>
      <c r="H28">
        <f t="shared" si="0"/>
        <v>2</v>
      </c>
    </row>
    <row r="29" spans="2:10">
      <c r="B29" s="5" t="s">
        <v>80</v>
      </c>
      <c r="C29" s="4">
        <v>40873</v>
      </c>
      <c r="D29" s="5" t="s">
        <v>62</v>
      </c>
      <c r="E29" t="s">
        <v>12</v>
      </c>
      <c r="F29" t="s">
        <v>27</v>
      </c>
      <c r="G29">
        <v>0</v>
      </c>
      <c r="H29">
        <f t="shared" si="0"/>
        <v>0</v>
      </c>
    </row>
    <row r="30" spans="2:10">
      <c r="B30" s="5" t="s">
        <v>80</v>
      </c>
      <c r="C30" s="4">
        <v>40874</v>
      </c>
      <c r="D30" s="5" t="s">
        <v>62</v>
      </c>
      <c r="E30" t="s">
        <v>17</v>
      </c>
      <c r="F30" t="s">
        <v>28</v>
      </c>
      <c r="G30">
        <v>6</v>
      </c>
      <c r="H30">
        <f t="shared" si="0"/>
        <v>6</v>
      </c>
    </row>
    <row r="31" spans="2:10">
      <c r="B31" s="5" t="s">
        <v>80</v>
      </c>
      <c r="C31" s="4">
        <v>40875</v>
      </c>
      <c r="D31" s="5" t="s">
        <v>62</v>
      </c>
      <c r="E31" t="s">
        <v>17</v>
      </c>
      <c r="F31" t="s">
        <v>19</v>
      </c>
      <c r="G31">
        <v>3</v>
      </c>
      <c r="H31">
        <f t="shared" si="0"/>
        <v>3</v>
      </c>
    </row>
    <row r="32" spans="2:10">
      <c r="B32" s="5" t="s">
        <v>80</v>
      </c>
      <c r="C32" s="4">
        <v>40876</v>
      </c>
      <c r="D32" s="5" t="s">
        <v>63</v>
      </c>
      <c r="E32" t="s">
        <v>0</v>
      </c>
      <c r="F32" t="s">
        <v>29</v>
      </c>
      <c r="G32">
        <v>4</v>
      </c>
      <c r="H32">
        <f t="shared" si="0"/>
        <v>4</v>
      </c>
    </row>
    <row r="33" spans="2:8">
      <c r="B33" s="5" t="s">
        <v>80</v>
      </c>
      <c r="C33" s="4">
        <v>40876</v>
      </c>
      <c r="D33" s="5" t="s">
        <v>63</v>
      </c>
      <c r="E33" t="s">
        <v>12</v>
      </c>
      <c r="F33" t="s">
        <v>30</v>
      </c>
      <c r="G33">
        <v>0</v>
      </c>
      <c r="H33">
        <f t="shared" si="0"/>
        <v>0</v>
      </c>
    </row>
    <row r="34" spans="2:8">
      <c r="B34" s="5" t="s">
        <v>80</v>
      </c>
      <c r="C34" s="4">
        <v>40876</v>
      </c>
      <c r="D34" s="5" t="s">
        <v>63</v>
      </c>
      <c r="E34" t="s">
        <v>17</v>
      </c>
      <c r="F34" t="s">
        <v>28</v>
      </c>
      <c r="G34">
        <v>3</v>
      </c>
      <c r="H34">
        <f t="shared" si="0"/>
        <v>3</v>
      </c>
    </row>
    <row r="35" spans="2:8">
      <c r="B35" s="5" t="s">
        <v>80</v>
      </c>
      <c r="C35" s="4">
        <v>40876</v>
      </c>
      <c r="D35" s="5" t="s">
        <v>63</v>
      </c>
      <c r="E35" t="s">
        <v>0</v>
      </c>
      <c r="F35" t="s">
        <v>22</v>
      </c>
      <c r="G35">
        <v>1</v>
      </c>
      <c r="H35">
        <f t="shared" si="0"/>
        <v>1</v>
      </c>
    </row>
    <row r="36" spans="2:8">
      <c r="B36" s="5" t="s">
        <v>80</v>
      </c>
      <c r="C36" s="4">
        <v>40877</v>
      </c>
      <c r="D36" s="5" t="s">
        <v>63</v>
      </c>
      <c r="E36" t="s">
        <v>17</v>
      </c>
      <c r="F36" t="s">
        <v>19</v>
      </c>
      <c r="G36">
        <v>1</v>
      </c>
      <c r="H36">
        <f t="shared" si="0"/>
        <v>1</v>
      </c>
    </row>
    <row r="37" spans="2:8">
      <c r="B37" s="5" t="s">
        <v>80</v>
      </c>
      <c r="C37" s="4">
        <v>40877</v>
      </c>
      <c r="D37" s="5" t="s">
        <v>63</v>
      </c>
      <c r="E37" t="s">
        <v>0</v>
      </c>
      <c r="F37" t="s">
        <v>29</v>
      </c>
      <c r="G37">
        <v>3</v>
      </c>
      <c r="H37">
        <f t="shared" si="0"/>
        <v>3</v>
      </c>
    </row>
    <row r="38" spans="2:8">
      <c r="B38" s="5" t="s">
        <v>80</v>
      </c>
      <c r="C38" s="4">
        <v>40878</v>
      </c>
      <c r="D38" s="5" t="s">
        <v>63</v>
      </c>
      <c r="E38" t="s">
        <v>12</v>
      </c>
      <c r="F38" t="s">
        <v>31</v>
      </c>
      <c r="G38">
        <v>0</v>
      </c>
      <c r="H38">
        <f t="shared" si="0"/>
        <v>0</v>
      </c>
    </row>
    <row r="39" spans="2:8">
      <c r="B39" s="5" t="s">
        <v>80</v>
      </c>
      <c r="C39" s="4">
        <v>40878</v>
      </c>
      <c r="D39" s="5" t="s">
        <v>63</v>
      </c>
      <c r="E39" t="s">
        <v>3</v>
      </c>
      <c r="F39" t="s">
        <v>33</v>
      </c>
      <c r="G39">
        <v>6</v>
      </c>
      <c r="H39">
        <f t="shared" si="0"/>
        <v>6</v>
      </c>
    </row>
    <row r="40" spans="2:8">
      <c r="B40" s="5" t="s">
        <v>80</v>
      </c>
      <c r="C40" s="4">
        <v>40879</v>
      </c>
      <c r="D40" s="5" t="s">
        <v>63</v>
      </c>
      <c r="E40" t="s">
        <v>3</v>
      </c>
      <c r="F40" t="s">
        <v>32</v>
      </c>
      <c r="G40">
        <v>1</v>
      </c>
      <c r="H40">
        <f t="shared" si="0"/>
        <v>1</v>
      </c>
    </row>
    <row r="41" spans="2:8">
      <c r="B41" s="5" t="s">
        <v>80</v>
      </c>
      <c r="C41" s="4">
        <v>40883</v>
      </c>
      <c r="D41" s="5" t="s">
        <v>64</v>
      </c>
      <c r="E41" t="s">
        <v>12</v>
      </c>
      <c r="F41" t="s">
        <v>34</v>
      </c>
      <c r="G41">
        <v>0</v>
      </c>
      <c r="H41">
        <f t="shared" si="0"/>
        <v>0</v>
      </c>
    </row>
    <row r="42" spans="2:8">
      <c r="B42" s="5" t="s">
        <v>80</v>
      </c>
      <c r="C42" s="4">
        <v>40883</v>
      </c>
      <c r="D42" s="5" t="s">
        <v>64</v>
      </c>
      <c r="E42" t="s">
        <v>12</v>
      </c>
      <c r="F42" t="s">
        <v>35</v>
      </c>
      <c r="G42">
        <v>0</v>
      </c>
      <c r="H42">
        <f t="shared" si="0"/>
        <v>0</v>
      </c>
    </row>
    <row r="43" spans="2:8">
      <c r="B43" s="5" t="s">
        <v>80</v>
      </c>
      <c r="C43" s="4">
        <v>40885</v>
      </c>
      <c r="D43" s="5" t="s">
        <v>64</v>
      </c>
      <c r="E43" t="s">
        <v>2</v>
      </c>
      <c r="F43" t="s">
        <v>68</v>
      </c>
      <c r="G43">
        <v>4</v>
      </c>
      <c r="H43">
        <f t="shared" si="0"/>
        <v>4</v>
      </c>
    </row>
    <row r="44" spans="2:8">
      <c r="B44" s="5" t="s">
        <v>80</v>
      </c>
      <c r="C44" s="4">
        <v>40888</v>
      </c>
      <c r="D44" s="5" t="s">
        <v>64</v>
      </c>
      <c r="E44" t="s">
        <v>12</v>
      </c>
      <c r="F44" t="s">
        <v>38</v>
      </c>
      <c r="G44">
        <v>0</v>
      </c>
      <c r="H44">
        <f t="shared" si="0"/>
        <v>0</v>
      </c>
    </row>
    <row r="45" spans="2:8">
      <c r="B45" s="5" t="s">
        <v>80</v>
      </c>
      <c r="C45" s="4">
        <v>40890</v>
      </c>
      <c r="D45" s="5" t="s">
        <v>65</v>
      </c>
      <c r="E45" t="s">
        <v>3</v>
      </c>
      <c r="F45" t="s">
        <v>39</v>
      </c>
      <c r="G45">
        <v>1</v>
      </c>
      <c r="H45">
        <f t="shared" si="0"/>
        <v>1</v>
      </c>
    </row>
    <row r="46" spans="2:8">
      <c r="B46" s="5" t="s">
        <v>80</v>
      </c>
      <c r="C46" s="4">
        <v>40890</v>
      </c>
      <c r="D46" s="5" t="s">
        <v>65</v>
      </c>
      <c r="E46" t="s">
        <v>0</v>
      </c>
      <c r="F46" t="s">
        <v>40</v>
      </c>
      <c r="G46">
        <v>3</v>
      </c>
      <c r="H46">
        <f t="shared" si="0"/>
        <v>3</v>
      </c>
    </row>
    <row r="47" spans="2:8">
      <c r="B47" s="5" t="s">
        <v>80</v>
      </c>
      <c r="C47" s="4">
        <v>40890</v>
      </c>
      <c r="D47" s="5" t="s">
        <v>65</v>
      </c>
      <c r="E47" t="s">
        <v>0</v>
      </c>
      <c r="F47" t="s">
        <v>22</v>
      </c>
      <c r="G47">
        <v>2</v>
      </c>
      <c r="H47">
        <f t="shared" si="0"/>
        <v>2</v>
      </c>
    </row>
    <row r="48" spans="2:8">
      <c r="B48" s="5" t="s">
        <v>80</v>
      </c>
      <c r="C48" s="4">
        <v>40891</v>
      </c>
      <c r="D48" s="5" t="s">
        <v>65</v>
      </c>
      <c r="E48" t="s">
        <v>0</v>
      </c>
      <c r="F48" t="s">
        <v>18</v>
      </c>
      <c r="G48">
        <v>3</v>
      </c>
      <c r="H48">
        <f t="shared" si="0"/>
        <v>3</v>
      </c>
    </row>
    <row r="49" spans="2:8">
      <c r="B49" s="5" t="s">
        <v>80</v>
      </c>
      <c r="C49" s="4">
        <v>40891</v>
      </c>
      <c r="D49" s="5" t="s">
        <v>65</v>
      </c>
      <c r="E49" t="s">
        <v>0</v>
      </c>
      <c r="F49" t="s">
        <v>41</v>
      </c>
      <c r="G49">
        <v>1</v>
      </c>
      <c r="H49">
        <f t="shared" si="0"/>
        <v>1</v>
      </c>
    </row>
    <row r="50" spans="2:8">
      <c r="B50" s="5" t="s">
        <v>80</v>
      </c>
      <c r="C50" s="4">
        <v>40891</v>
      </c>
      <c r="D50" s="5" t="s">
        <v>65</v>
      </c>
      <c r="E50" t="s">
        <v>1</v>
      </c>
      <c r="F50" t="s">
        <v>42</v>
      </c>
      <c r="G50">
        <v>3</v>
      </c>
      <c r="H50">
        <f t="shared" si="0"/>
        <v>3</v>
      </c>
    </row>
    <row r="51" spans="2:8">
      <c r="B51" s="5" t="s">
        <v>80</v>
      </c>
      <c r="C51" s="4">
        <v>40891</v>
      </c>
      <c r="D51" s="5" t="s">
        <v>65</v>
      </c>
      <c r="E51" t="s">
        <v>3</v>
      </c>
      <c r="F51" t="s">
        <v>43</v>
      </c>
      <c r="G51">
        <v>2</v>
      </c>
      <c r="H51">
        <f t="shared" si="0"/>
        <v>2</v>
      </c>
    </row>
    <row r="52" spans="2:8">
      <c r="B52" s="5" t="s">
        <v>80</v>
      </c>
      <c r="C52" s="4">
        <v>40892</v>
      </c>
      <c r="D52" s="5" t="s">
        <v>65</v>
      </c>
      <c r="E52" t="s">
        <v>0</v>
      </c>
      <c r="F52" t="s">
        <v>21</v>
      </c>
      <c r="G52">
        <v>5</v>
      </c>
      <c r="H52">
        <f t="shared" si="0"/>
        <v>5</v>
      </c>
    </row>
    <row r="53" spans="2:8">
      <c r="B53" s="5" t="s">
        <v>80</v>
      </c>
      <c r="C53" s="4">
        <v>40892</v>
      </c>
      <c r="D53" s="5" t="s">
        <v>65</v>
      </c>
      <c r="E53" t="s">
        <v>0</v>
      </c>
      <c r="F53" t="s">
        <v>22</v>
      </c>
      <c r="G53">
        <v>4</v>
      </c>
      <c r="H53">
        <f t="shared" si="0"/>
        <v>4</v>
      </c>
    </row>
    <row r="54" spans="2:8">
      <c r="B54" s="5" t="s">
        <v>80</v>
      </c>
      <c r="C54" s="4">
        <v>40893</v>
      </c>
      <c r="D54" s="5" t="s">
        <v>65</v>
      </c>
      <c r="E54" t="s">
        <v>0</v>
      </c>
      <c r="F54" t="s">
        <v>21</v>
      </c>
      <c r="G54">
        <v>4</v>
      </c>
      <c r="H54">
        <f t="shared" si="0"/>
        <v>4</v>
      </c>
    </row>
    <row r="55" spans="2:8">
      <c r="B55" s="5" t="s">
        <v>80</v>
      </c>
      <c r="C55" s="4">
        <v>40893</v>
      </c>
      <c r="D55" s="5" t="s">
        <v>65</v>
      </c>
      <c r="E55" t="s">
        <v>0</v>
      </c>
      <c r="F55" t="s">
        <v>22</v>
      </c>
      <c r="G55">
        <v>4</v>
      </c>
      <c r="H55">
        <f t="shared" si="0"/>
        <v>4</v>
      </c>
    </row>
    <row r="56" spans="2:8">
      <c r="B56" s="5" t="s">
        <v>80</v>
      </c>
      <c r="C56" s="4">
        <v>40894</v>
      </c>
      <c r="D56" s="5" t="s">
        <v>65</v>
      </c>
      <c r="E56" t="s">
        <v>2</v>
      </c>
      <c r="F56" t="s">
        <v>44</v>
      </c>
      <c r="G56">
        <v>3</v>
      </c>
      <c r="H56">
        <f t="shared" si="0"/>
        <v>3</v>
      </c>
    </row>
    <row r="57" spans="2:8">
      <c r="B57" s="5" t="s">
        <v>80</v>
      </c>
      <c r="C57" s="4">
        <v>40894</v>
      </c>
      <c r="D57" s="5" t="s">
        <v>65</v>
      </c>
      <c r="E57" t="s">
        <v>0</v>
      </c>
      <c r="F57" t="s">
        <v>78</v>
      </c>
      <c r="G57">
        <v>7</v>
      </c>
      <c r="H57">
        <f t="shared" si="0"/>
        <v>7</v>
      </c>
    </row>
    <row r="58" spans="2:8">
      <c r="B58" s="5" t="s">
        <v>80</v>
      </c>
      <c r="C58" s="4">
        <v>40895</v>
      </c>
      <c r="D58" s="5" t="s">
        <v>65</v>
      </c>
      <c r="E58" t="s">
        <v>12</v>
      </c>
      <c r="F58" t="s">
        <v>51</v>
      </c>
      <c r="G58">
        <v>0</v>
      </c>
      <c r="H58">
        <f t="shared" si="0"/>
        <v>0</v>
      </c>
    </row>
    <row r="59" spans="2:8">
      <c r="B59" s="5" t="s">
        <v>80</v>
      </c>
      <c r="C59" s="4">
        <v>40896</v>
      </c>
      <c r="D59" s="5" t="s">
        <v>65</v>
      </c>
      <c r="E59" t="s">
        <v>1</v>
      </c>
      <c r="F59" t="s">
        <v>52</v>
      </c>
      <c r="G59">
        <v>3</v>
      </c>
      <c r="H59">
        <f t="shared" si="0"/>
        <v>3</v>
      </c>
    </row>
    <row r="60" spans="2:8">
      <c r="B60" s="5" t="s">
        <v>80</v>
      </c>
      <c r="C60" s="4">
        <v>40896</v>
      </c>
      <c r="D60" s="5" t="s">
        <v>65</v>
      </c>
      <c r="E60" t="s">
        <v>12</v>
      </c>
      <c r="F60" t="s">
        <v>53</v>
      </c>
      <c r="G60">
        <v>0</v>
      </c>
      <c r="H60">
        <f t="shared" si="0"/>
        <v>0</v>
      </c>
    </row>
    <row r="61" spans="2:8">
      <c r="B61" s="5" t="s">
        <v>80</v>
      </c>
      <c r="C61" s="4">
        <v>40897</v>
      </c>
      <c r="D61" s="5" t="s">
        <v>66</v>
      </c>
      <c r="E61" t="s">
        <v>1</v>
      </c>
      <c r="F61" t="s">
        <v>45</v>
      </c>
      <c r="G61">
        <v>2</v>
      </c>
      <c r="H61">
        <f t="shared" si="0"/>
        <v>2</v>
      </c>
    </row>
    <row r="62" spans="2:8">
      <c r="B62" s="5" t="s">
        <v>80</v>
      </c>
      <c r="C62" s="4">
        <v>40897</v>
      </c>
      <c r="D62" s="5" t="s">
        <v>66</v>
      </c>
      <c r="E62" t="s">
        <v>0</v>
      </c>
      <c r="F62" t="s">
        <v>45</v>
      </c>
      <c r="G62">
        <v>2</v>
      </c>
      <c r="H62">
        <f t="shared" si="0"/>
        <v>2</v>
      </c>
    </row>
    <row r="63" spans="2:8">
      <c r="B63" s="5" t="s">
        <v>80</v>
      </c>
      <c r="C63" s="4">
        <v>40897</v>
      </c>
      <c r="D63" s="5" t="s">
        <v>66</v>
      </c>
      <c r="E63" t="s">
        <v>12</v>
      </c>
      <c r="F63" t="s">
        <v>54</v>
      </c>
      <c r="G63">
        <v>0</v>
      </c>
      <c r="H63">
        <f t="shared" si="0"/>
        <v>0</v>
      </c>
    </row>
    <row r="64" spans="2:8">
      <c r="B64" s="5" t="s">
        <v>80</v>
      </c>
      <c r="C64" s="4">
        <v>40897</v>
      </c>
      <c r="D64" s="5" t="s">
        <v>66</v>
      </c>
      <c r="E64" t="s">
        <v>3</v>
      </c>
      <c r="F64" t="s">
        <v>46</v>
      </c>
      <c r="G64">
        <v>1</v>
      </c>
      <c r="H64">
        <f t="shared" si="0"/>
        <v>1</v>
      </c>
    </row>
    <row r="65" spans="2:8">
      <c r="B65" s="5" t="s">
        <v>80</v>
      </c>
      <c r="C65" s="4">
        <v>40898</v>
      </c>
      <c r="D65" s="5" t="s">
        <v>66</v>
      </c>
      <c r="E65" t="s">
        <v>1</v>
      </c>
      <c r="F65" t="s">
        <v>45</v>
      </c>
      <c r="G65">
        <v>1</v>
      </c>
      <c r="H65">
        <f t="shared" si="0"/>
        <v>1</v>
      </c>
    </row>
    <row r="66" spans="2:8">
      <c r="B66" s="5" t="s">
        <v>80</v>
      </c>
      <c r="C66" s="4">
        <v>40899</v>
      </c>
      <c r="D66" s="5" t="s">
        <v>66</v>
      </c>
      <c r="E66" t="s">
        <v>1</v>
      </c>
      <c r="F66" t="s">
        <v>55</v>
      </c>
      <c r="G66">
        <v>1</v>
      </c>
      <c r="H66">
        <f t="shared" si="0"/>
        <v>1</v>
      </c>
    </row>
    <row r="67" spans="2:8">
      <c r="B67" s="5" t="s">
        <v>80</v>
      </c>
      <c r="C67" s="4">
        <v>40899</v>
      </c>
      <c r="D67" s="5" t="s">
        <v>66</v>
      </c>
      <c r="E67" t="s">
        <v>1</v>
      </c>
      <c r="F67" t="s">
        <v>56</v>
      </c>
      <c r="G67">
        <v>1</v>
      </c>
      <c r="H67">
        <f t="shared" si="0"/>
        <v>1</v>
      </c>
    </row>
    <row r="68" spans="2:8">
      <c r="B68" s="5" t="s">
        <v>80</v>
      </c>
      <c r="C68" s="4">
        <v>40900</v>
      </c>
      <c r="D68" s="5" t="s">
        <v>66</v>
      </c>
      <c r="E68" t="s">
        <v>1</v>
      </c>
      <c r="F68" t="s">
        <v>45</v>
      </c>
      <c r="G68">
        <v>1</v>
      </c>
      <c r="H68">
        <f t="shared" si="0"/>
        <v>1</v>
      </c>
    </row>
    <row r="69" spans="2:8">
      <c r="B69" s="5" t="s">
        <v>80</v>
      </c>
      <c r="C69" s="4">
        <v>40901</v>
      </c>
      <c r="D69" s="5" t="s">
        <v>66</v>
      </c>
      <c r="E69" t="s">
        <v>1</v>
      </c>
      <c r="F69" t="s">
        <v>45</v>
      </c>
      <c r="G69">
        <v>0.5</v>
      </c>
      <c r="H69">
        <f t="shared" si="0"/>
        <v>0.5</v>
      </c>
    </row>
    <row r="70" spans="2:8">
      <c r="B70" s="5" t="s">
        <v>80</v>
      </c>
      <c r="C70" s="4">
        <v>40905</v>
      </c>
      <c r="D70" s="5" t="s">
        <v>67</v>
      </c>
      <c r="E70" t="s">
        <v>12</v>
      </c>
      <c r="F70" t="s">
        <v>47</v>
      </c>
      <c r="G70">
        <v>0</v>
      </c>
      <c r="H70">
        <f t="shared" si="0"/>
        <v>0</v>
      </c>
    </row>
    <row r="71" spans="2:8">
      <c r="B71" s="5" t="s">
        <v>80</v>
      </c>
      <c r="C71" s="4">
        <v>40905</v>
      </c>
      <c r="D71" s="5" t="s">
        <v>67</v>
      </c>
      <c r="E71" t="s">
        <v>1</v>
      </c>
      <c r="F71" t="s">
        <v>48</v>
      </c>
      <c r="G71">
        <v>1</v>
      </c>
      <c r="H71">
        <f t="shared" si="0"/>
        <v>1</v>
      </c>
    </row>
    <row r="72" spans="2:8">
      <c r="B72" s="5" t="s">
        <v>80</v>
      </c>
      <c r="C72" s="4">
        <v>40906</v>
      </c>
      <c r="D72" s="5" t="s">
        <v>67</v>
      </c>
      <c r="E72" t="s">
        <v>1</v>
      </c>
      <c r="F72" t="s">
        <v>45</v>
      </c>
      <c r="G72">
        <v>1</v>
      </c>
      <c r="H72">
        <f t="shared" si="0"/>
        <v>1</v>
      </c>
    </row>
    <row r="73" spans="2:8">
      <c r="B73" s="5" t="s">
        <v>80</v>
      </c>
      <c r="C73" s="4">
        <v>40906</v>
      </c>
      <c r="D73" s="5" t="s">
        <v>67</v>
      </c>
      <c r="E73" t="s">
        <v>1</v>
      </c>
      <c r="F73" t="s">
        <v>49</v>
      </c>
      <c r="G73">
        <v>1</v>
      </c>
      <c r="H73">
        <f t="shared" si="0"/>
        <v>1</v>
      </c>
    </row>
    <row r="74" spans="2:8">
      <c r="B74" s="5" t="s">
        <v>80</v>
      </c>
      <c r="C74" s="4">
        <v>40907</v>
      </c>
      <c r="D74" s="5" t="s">
        <v>67</v>
      </c>
      <c r="E74" t="s">
        <v>1</v>
      </c>
      <c r="F74" t="s">
        <v>50</v>
      </c>
      <c r="G74">
        <v>1</v>
      </c>
      <c r="H74">
        <f t="shared" si="0"/>
        <v>1</v>
      </c>
    </row>
    <row r="75" spans="2:8">
      <c r="B75" s="5" t="s">
        <v>80</v>
      </c>
      <c r="C75" s="4">
        <v>40908</v>
      </c>
      <c r="D75" s="5" t="s">
        <v>67</v>
      </c>
      <c r="E75" t="s">
        <v>12</v>
      </c>
      <c r="F75" t="s">
        <v>98</v>
      </c>
      <c r="G75">
        <v>0</v>
      </c>
      <c r="H75">
        <f t="shared" ref="H75" si="1">+G75</f>
        <v>0</v>
      </c>
    </row>
    <row r="76" spans="2:8">
      <c r="B76" s="5" t="s">
        <v>95</v>
      </c>
      <c r="C76" s="4">
        <v>40555</v>
      </c>
      <c r="D76" s="5" t="s">
        <v>61</v>
      </c>
      <c r="E76" t="s">
        <v>3</v>
      </c>
      <c r="F76" t="s">
        <v>96</v>
      </c>
      <c r="G76">
        <v>2</v>
      </c>
      <c r="H76">
        <v>0</v>
      </c>
    </row>
    <row r="77" spans="2:8">
      <c r="B77" s="5" t="s">
        <v>95</v>
      </c>
      <c r="C77" s="4">
        <v>40556</v>
      </c>
      <c r="D77" s="5" t="s">
        <v>61</v>
      </c>
      <c r="E77" t="s">
        <v>3</v>
      </c>
      <c r="F77" t="s">
        <v>97</v>
      </c>
      <c r="G77">
        <v>2</v>
      </c>
      <c r="H77">
        <v>0</v>
      </c>
    </row>
    <row r="78" spans="2:8">
      <c r="B78" s="5" t="s">
        <v>95</v>
      </c>
      <c r="C78" s="4">
        <v>40561</v>
      </c>
      <c r="D78" s="5" t="s">
        <v>61</v>
      </c>
      <c r="E78" t="s">
        <v>3</v>
      </c>
      <c r="F78" t="s">
        <v>99</v>
      </c>
      <c r="G78">
        <v>2</v>
      </c>
      <c r="H78">
        <v>0</v>
      </c>
    </row>
    <row r="79" spans="2:8">
      <c r="B79" s="5" t="s">
        <v>95</v>
      </c>
      <c r="C79" s="4">
        <v>40562</v>
      </c>
      <c r="D79" s="5" t="s">
        <v>61</v>
      </c>
      <c r="E79" t="s">
        <v>17</v>
      </c>
      <c r="F79" t="s">
        <v>100</v>
      </c>
      <c r="G79">
        <v>1</v>
      </c>
      <c r="H79">
        <v>0</v>
      </c>
    </row>
    <row r="80" spans="2:8">
      <c r="B80" s="5" t="s">
        <v>95</v>
      </c>
      <c r="C80" s="4">
        <v>40562</v>
      </c>
      <c r="D80" s="5" t="s">
        <v>61</v>
      </c>
      <c r="E80" t="s">
        <v>17</v>
      </c>
      <c r="F80" t="s">
        <v>101</v>
      </c>
      <c r="G80">
        <v>2</v>
      </c>
      <c r="H80">
        <v>0</v>
      </c>
    </row>
    <row r="81" spans="2:8">
      <c r="B81" s="5" t="s">
        <v>95</v>
      </c>
      <c r="C81" s="4">
        <v>40562</v>
      </c>
      <c r="D81" s="5" t="s">
        <v>61</v>
      </c>
      <c r="E81" t="s">
        <v>17</v>
      </c>
      <c r="F81" t="s">
        <v>102</v>
      </c>
      <c r="G81">
        <v>1</v>
      </c>
      <c r="H81">
        <v>0</v>
      </c>
    </row>
    <row r="82" spans="2:8">
      <c r="B82" s="5" t="s">
        <v>95</v>
      </c>
      <c r="C82" s="4">
        <v>40562</v>
      </c>
      <c r="D82" s="5" t="s">
        <v>61</v>
      </c>
      <c r="E82" t="s">
        <v>3</v>
      </c>
      <c r="F82" t="s">
        <v>97</v>
      </c>
      <c r="G82">
        <v>1</v>
      </c>
      <c r="H82">
        <v>0</v>
      </c>
    </row>
    <row r="83" spans="2:8">
      <c r="B83" s="5" t="s">
        <v>95</v>
      </c>
      <c r="C83" s="4">
        <v>40567</v>
      </c>
      <c r="D83" s="5" t="s">
        <v>62</v>
      </c>
      <c r="E83" t="s">
        <v>3</v>
      </c>
      <c r="F83" t="s">
        <v>97</v>
      </c>
      <c r="G83">
        <v>1</v>
      </c>
      <c r="H83">
        <v>0</v>
      </c>
    </row>
    <row r="84" spans="2:8">
      <c r="B84" s="5" t="s">
        <v>95</v>
      </c>
      <c r="C84" s="4">
        <v>40567</v>
      </c>
      <c r="D84" s="5" t="s">
        <v>62</v>
      </c>
      <c r="E84" t="s">
        <v>103</v>
      </c>
      <c r="F84" t="s">
        <v>104</v>
      </c>
      <c r="G84">
        <v>1</v>
      </c>
      <c r="H84">
        <v>0</v>
      </c>
    </row>
    <row r="85" spans="2:8">
      <c r="B85" s="5" t="s">
        <v>95</v>
      </c>
      <c r="C85" s="4">
        <v>40569</v>
      </c>
      <c r="D85" s="5" t="s">
        <v>62</v>
      </c>
      <c r="E85" t="s">
        <v>103</v>
      </c>
      <c r="F85" t="s">
        <v>104</v>
      </c>
      <c r="G85">
        <v>1</v>
      </c>
      <c r="H85">
        <v>0</v>
      </c>
    </row>
    <row r="86" spans="2:8">
      <c r="B86" s="5" t="s">
        <v>95</v>
      </c>
      <c r="C86" s="4">
        <v>40570</v>
      </c>
      <c r="D86" s="5" t="s">
        <v>62</v>
      </c>
      <c r="E86" t="s">
        <v>3</v>
      </c>
      <c r="F86" t="s">
        <v>97</v>
      </c>
      <c r="G86">
        <v>0.5</v>
      </c>
      <c r="H86">
        <v>0</v>
      </c>
    </row>
    <row r="87" spans="2:8">
      <c r="B87" s="5" t="s">
        <v>95</v>
      </c>
      <c r="C87" s="4">
        <v>40571</v>
      </c>
      <c r="D87" s="5" t="s">
        <v>62</v>
      </c>
      <c r="E87" t="s">
        <v>103</v>
      </c>
      <c r="F87" t="s">
        <v>105</v>
      </c>
      <c r="G87">
        <v>1</v>
      </c>
      <c r="H87">
        <v>0</v>
      </c>
    </row>
    <row r="88" spans="2:8">
      <c r="B88" s="5" t="s">
        <v>95</v>
      </c>
      <c r="C88" s="4">
        <v>40574</v>
      </c>
      <c r="D88" s="5" t="s">
        <v>62</v>
      </c>
      <c r="E88" t="s">
        <v>17</v>
      </c>
      <c r="F88" t="s">
        <v>106</v>
      </c>
      <c r="G88">
        <v>2</v>
      </c>
      <c r="H88">
        <v>0</v>
      </c>
    </row>
    <row r="89" spans="2:8">
      <c r="B89" s="5" t="s">
        <v>95</v>
      </c>
      <c r="C89" s="4">
        <v>40575</v>
      </c>
      <c r="D89" s="5" t="s">
        <v>62</v>
      </c>
      <c r="E89" t="s">
        <v>0</v>
      </c>
      <c r="F89" t="s">
        <v>107</v>
      </c>
      <c r="G89">
        <v>2</v>
      </c>
      <c r="H89">
        <v>0</v>
      </c>
    </row>
    <row r="90" spans="2:8">
      <c r="B90" s="5" t="s">
        <v>95</v>
      </c>
      <c r="C90" s="4">
        <v>40576</v>
      </c>
      <c r="D90" s="5" t="s">
        <v>62</v>
      </c>
      <c r="E90" t="s">
        <v>0</v>
      </c>
      <c r="F90" t="s">
        <v>107</v>
      </c>
      <c r="G90">
        <v>2</v>
      </c>
      <c r="H90">
        <v>0</v>
      </c>
    </row>
    <row r="91" spans="2:8">
      <c r="B91" s="5" t="s">
        <v>95</v>
      </c>
      <c r="C91" s="4">
        <v>40577</v>
      </c>
      <c r="D91" s="5" t="s">
        <v>62</v>
      </c>
      <c r="E91" t="s">
        <v>3</v>
      </c>
      <c r="F91" t="s">
        <v>108</v>
      </c>
      <c r="G91">
        <v>2</v>
      </c>
      <c r="H91">
        <v>0</v>
      </c>
    </row>
    <row r="92" spans="2:8">
      <c r="B92" s="5" t="s">
        <v>95</v>
      </c>
      <c r="C92" s="4">
        <v>40577</v>
      </c>
      <c r="D92" s="5" t="s">
        <v>62</v>
      </c>
      <c r="E92" t="s">
        <v>103</v>
      </c>
      <c r="F92" t="s">
        <v>109</v>
      </c>
      <c r="G92">
        <v>1</v>
      </c>
      <c r="H92">
        <v>0</v>
      </c>
    </row>
    <row r="93" spans="2:8">
      <c r="B93" s="5" t="s">
        <v>95</v>
      </c>
      <c r="C93" s="4">
        <v>40578</v>
      </c>
      <c r="D93" s="5" t="s">
        <v>62</v>
      </c>
      <c r="E93" t="s">
        <v>3</v>
      </c>
      <c r="F93" t="s">
        <v>110</v>
      </c>
      <c r="G93">
        <v>1</v>
      </c>
      <c r="H93">
        <v>0</v>
      </c>
    </row>
    <row r="94" spans="2:8">
      <c r="B94" s="5" t="s">
        <v>95</v>
      </c>
      <c r="C94" s="4">
        <v>40579</v>
      </c>
      <c r="D94" s="5" t="s">
        <v>62</v>
      </c>
      <c r="E94" t="s">
        <v>1</v>
      </c>
      <c r="F94" t="s">
        <v>107</v>
      </c>
      <c r="G94">
        <v>2</v>
      </c>
      <c r="H94">
        <v>0</v>
      </c>
    </row>
  </sheetData>
  <dataValidations count="1">
    <dataValidation type="list" allowBlank="1" showInputMessage="1" showErrorMessage="1" sqref="E13:E94">
      <formula1>$E$3:$E$9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35"/>
  <sheetViews>
    <sheetView showGridLines="0" topLeftCell="A8" workbookViewId="0">
      <selection activeCell="J27" sqref="J27"/>
    </sheetView>
  </sheetViews>
  <sheetFormatPr baseColWidth="10" defaultRowHeight="15"/>
  <cols>
    <col min="1" max="1" width="11.42578125" style="10"/>
    <col min="2" max="2" width="34.7109375" style="10" customWidth="1"/>
    <col min="3" max="9" width="11.42578125" style="10"/>
    <col min="10" max="10" width="9.42578125" style="31" customWidth="1"/>
    <col min="11" max="16384" width="11.42578125" style="10"/>
  </cols>
  <sheetData>
    <row r="2" spans="1:10">
      <c r="B2" s="16" t="s">
        <v>77</v>
      </c>
      <c r="C2" s="22" t="str">
        <f>+'Tabla Dinamica'!B4</f>
        <v>Week 0</v>
      </c>
      <c r="D2" s="23" t="str">
        <f>+'Tabla Dinamica'!C4</f>
        <v>Week 1</v>
      </c>
      <c r="E2" s="23" t="str">
        <f>+'Tabla Dinamica'!D4</f>
        <v>Week 2</v>
      </c>
      <c r="F2" s="23" t="str">
        <f>+'Tabla Dinamica'!E4</f>
        <v>Week 3</v>
      </c>
      <c r="G2" s="23" t="str">
        <f>+'Tabla Dinamica'!F4</f>
        <v>Week 4</v>
      </c>
      <c r="H2" s="23" t="str">
        <f>+'Tabla Dinamica'!G4</f>
        <v>Week 5</v>
      </c>
      <c r="I2" s="24" t="str">
        <f>+'Tabla Dinamica'!H4</f>
        <v>Week 6</v>
      </c>
    </row>
    <row r="3" spans="1:10">
      <c r="C3" s="25" t="s">
        <v>69</v>
      </c>
      <c r="D3" s="26" t="s">
        <v>70</v>
      </c>
      <c r="E3" s="26" t="s">
        <v>71</v>
      </c>
      <c r="F3" s="26" t="s">
        <v>72</v>
      </c>
      <c r="G3" s="26" t="s">
        <v>73</v>
      </c>
      <c r="H3" s="26" t="s">
        <v>74</v>
      </c>
      <c r="I3" s="27" t="s">
        <v>75</v>
      </c>
      <c r="J3" s="35" t="s">
        <v>76</v>
      </c>
    </row>
    <row r="4" spans="1:10" ht="31.5" customHeight="1">
      <c r="A4" s="16" t="str">
        <f>IF(+'Tabla Dinamica'!A6&lt;&gt;B4,"error","ok")</f>
        <v>ok</v>
      </c>
      <c r="B4" s="28" t="s">
        <v>17</v>
      </c>
      <c r="C4" s="29">
        <f>+GETPIVOTDATA("Billing Time",'Tabla Dinamica'!A3,"Week",+C$2,"Topic",$B4)</f>
        <v>0</v>
      </c>
      <c r="D4" s="29">
        <f>+GETPIVOTDATA("Billing Time",'Tabla Dinamica'!B3,"Week",+D$2,"Topic",$B4)</f>
        <v>21</v>
      </c>
      <c r="E4" s="29">
        <f>+GETPIVOTDATA("Billing Time",'Tabla Dinamica'!C3,"Week",+E$2,"Topic",$B4)</f>
        <v>4</v>
      </c>
      <c r="F4" s="29">
        <f>+GETPIVOTDATA("Billing Time",'Tabla Dinamica'!D3,"Week",+F$2,"Topic",$B4)</f>
        <v>0</v>
      </c>
      <c r="G4" s="29">
        <f>+GETPIVOTDATA("Billing Time",'Tabla Dinamica'!E3,"Week",+G$2,"Topic",$B4)</f>
        <v>0</v>
      </c>
      <c r="H4" s="29">
        <f>+GETPIVOTDATA("Billing Time",'Tabla Dinamica'!F3,"Week",+H$2,"Topic",$B4)</f>
        <v>0</v>
      </c>
      <c r="I4" s="29">
        <f>+GETPIVOTDATA("Billing Time",'Tabla Dinamica'!G3,"Week",+I$2,"Topic",$B4)</f>
        <v>0</v>
      </c>
      <c r="J4" s="36">
        <f>SUM(C4:I4)</f>
        <v>25</v>
      </c>
    </row>
    <row r="5" spans="1:10" ht="31.5" customHeight="1">
      <c r="A5" s="16" t="str">
        <f>IF(+'Tabla Dinamica'!A7&lt;&gt;B5,"error","ok")</f>
        <v>ok</v>
      </c>
      <c r="B5" s="30" t="s">
        <v>12</v>
      </c>
      <c r="C5" s="29">
        <f>+GETPIVOTDATA("Billing Time",'Tabla Dinamica'!A4,"Week",+C$2,"Topic",$B5)</f>
        <v>3</v>
      </c>
      <c r="D5" s="29">
        <f>+GETPIVOTDATA("Billing Time",'Tabla Dinamica'!B4,"Week",+D$2,"Topic",$B5)</f>
        <v>0</v>
      </c>
      <c r="E5" s="29">
        <f>+GETPIVOTDATA("Billing Time",'Tabla Dinamica'!C4,"Week",+E$2,"Topic",$B5)</f>
        <v>0</v>
      </c>
      <c r="F5" s="29">
        <f>+GETPIVOTDATA("Billing Time",'Tabla Dinamica'!D4,"Week",+F$2,"Topic",$B5)</f>
        <v>0</v>
      </c>
      <c r="G5" s="29">
        <f>+GETPIVOTDATA("Billing Time",'Tabla Dinamica'!E4,"Week",+G$2,"Topic",$B5)</f>
        <v>0</v>
      </c>
      <c r="H5" s="29">
        <f>+GETPIVOTDATA("Billing Time",'Tabla Dinamica'!F4,"Week",+H$2,"Topic",$B5)</f>
        <v>0</v>
      </c>
      <c r="I5" s="29">
        <f>+GETPIVOTDATA("Billing Time",'Tabla Dinamica'!G4,"Week",+I$2,"Topic",$B5)</f>
        <v>0</v>
      </c>
      <c r="J5" s="36">
        <f t="shared" ref="J5:J10" si="0">SUM(C5:I5)</f>
        <v>3</v>
      </c>
    </row>
    <row r="6" spans="1:10" ht="31.5" customHeight="1">
      <c r="A6" s="16" t="str">
        <f>IF(+'Tabla Dinamica'!A10&lt;&gt;B6,"error","ok")</f>
        <v>ok</v>
      </c>
      <c r="B6" s="30" t="s">
        <v>2</v>
      </c>
      <c r="C6" s="29">
        <f>+GETPIVOTDATA("Billing Time",'Tabla Dinamica'!A5,"Week",+C$2,"Topic",$B6)</f>
        <v>0</v>
      </c>
      <c r="D6" s="29">
        <f>+GETPIVOTDATA("Billing Time",'Tabla Dinamica'!B5,"Week",+D$2,"Topic",$B6)</f>
        <v>0</v>
      </c>
      <c r="E6" s="29">
        <f>+GETPIVOTDATA("Billing Time",'Tabla Dinamica'!C5,"Week",+E$2,"Topic",$B6)</f>
        <v>0</v>
      </c>
      <c r="F6" s="29">
        <f>+GETPIVOTDATA("Billing Time",'Tabla Dinamica'!D5,"Week",+F$2,"Topic",$B6)</f>
        <v>4</v>
      </c>
      <c r="G6" s="29">
        <f>+GETPIVOTDATA("Billing Time",'Tabla Dinamica'!E5,"Week",+G$2,"Topic",$B6)</f>
        <v>3</v>
      </c>
      <c r="H6" s="29">
        <f>+GETPIVOTDATA("Billing Time",'Tabla Dinamica'!F5,"Week",+H$2,"Topic",$B6)</f>
        <v>0</v>
      </c>
      <c r="I6" s="29">
        <f>+GETPIVOTDATA("Billing Time",'Tabla Dinamica'!G5,"Week",+I$2,"Topic",$B6)</f>
        <v>0</v>
      </c>
      <c r="J6" s="36">
        <f t="shared" si="0"/>
        <v>7</v>
      </c>
    </row>
    <row r="7" spans="1:10" ht="31.5" customHeight="1">
      <c r="A7" s="16" t="str">
        <f>IF(+'Tabla Dinamica'!A8&lt;&gt;B7,"error","ok")</f>
        <v>ok</v>
      </c>
      <c r="B7" s="30" t="s">
        <v>0</v>
      </c>
      <c r="C7" s="29">
        <f>+GETPIVOTDATA("Billing Time",'Tabla Dinamica'!A6,"Week",+C$2,"Topic",$B7)</f>
        <v>0</v>
      </c>
      <c r="D7" s="29">
        <f>+GETPIVOTDATA("Billing Time",'Tabla Dinamica'!B6,"Week",+D$2,"Topic",$B7)</f>
        <v>9</v>
      </c>
      <c r="E7" s="29">
        <f>+GETPIVOTDATA("Billing Time",'Tabla Dinamica'!C6,"Week",+E$2,"Topic",$B7)</f>
        <v>8</v>
      </c>
      <c r="F7" s="29">
        <f>+GETPIVOTDATA("Billing Time",'Tabla Dinamica'!D6,"Week",+F$2,"Topic",$B7)</f>
        <v>0</v>
      </c>
      <c r="G7" s="29">
        <f>+GETPIVOTDATA("Billing Time",'Tabla Dinamica'!E6,"Week",+G$2,"Topic",$B7)</f>
        <v>33</v>
      </c>
      <c r="H7" s="29">
        <f>+GETPIVOTDATA("Billing Time",'Tabla Dinamica'!F6,"Week",+H$2,"Topic",$B7)</f>
        <v>2</v>
      </c>
      <c r="I7" s="29">
        <f>+GETPIVOTDATA("Billing Time",'Tabla Dinamica'!G6,"Week",+I$2,"Topic",$B7)</f>
        <v>0</v>
      </c>
      <c r="J7" s="36">
        <f t="shared" si="0"/>
        <v>52</v>
      </c>
    </row>
    <row r="8" spans="1:10" ht="31.5" customHeight="1">
      <c r="A8" s="16" t="str">
        <f>IF(+'Tabla Dinamica'!A5&lt;&gt;B8,"error","ok")</f>
        <v>ok</v>
      </c>
      <c r="B8" s="30" t="s">
        <v>1</v>
      </c>
      <c r="C8" s="29">
        <f>+GETPIVOTDATA("Billing Time",'Tabla Dinamica'!A7,"Week",+C$2,"Topic",$B8)</f>
        <v>0</v>
      </c>
      <c r="D8" s="29">
        <f>+GETPIVOTDATA("Billing Time",'Tabla Dinamica'!B7,"Week",+D$2,"Topic",$B8)</f>
        <v>0</v>
      </c>
      <c r="E8" s="29">
        <f>+GETPIVOTDATA("Billing Time",'Tabla Dinamica'!C7,"Week",+E$2,"Topic",$B8)</f>
        <v>0</v>
      </c>
      <c r="F8" s="29">
        <f>+GETPIVOTDATA("Billing Time",'Tabla Dinamica'!D7,"Week",+F$2,"Topic",$B8)</f>
        <v>0</v>
      </c>
      <c r="G8" s="29">
        <f>+GETPIVOTDATA("Billing Time",'Tabla Dinamica'!E7,"Week",+G$2,"Topic",$B8)</f>
        <v>6</v>
      </c>
      <c r="H8" s="29">
        <f>+GETPIVOTDATA("Billing Time",'Tabla Dinamica'!F7,"Week",+H$2,"Topic",$B8)</f>
        <v>6.5</v>
      </c>
      <c r="I8" s="29">
        <f>+GETPIVOTDATA("Billing Time",'Tabla Dinamica'!G7,"Week",+I$2,"Topic",$B8)</f>
        <v>5</v>
      </c>
      <c r="J8" s="36">
        <f t="shared" si="0"/>
        <v>17.5</v>
      </c>
    </row>
    <row r="9" spans="1:10" ht="31.5" customHeight="1">
      <c r="A9" s="16" t="str">
        <f>IF(+'Tabla Dinamica'!A9&lt;&gt;B9,"error","ok")</f>
        <v>ok</v>
      </c>
      <c r="B9" s="21" t="s">
        <v>3</v>
      </c>
      <c r="C9" s="18">
        <f>+GETPIVOTDATA("Billing Time",'Tabla Dinamica'!A8,"Week",+C$2,"Topic",$B9)</f>
        <v>5</v>
      </c>
      <c r="D9" s="18">
        <f>+GETPIVOTDATA("Billing Time",'Tabla Dinamica'!B8,"Week",+D$2,"Topic",$B9)</f>
        <v>4</v>
      </c>
      <c r="E9" s="18">
        <f>+GETPIVOTDATA("Billing Time",'Tabla Dinamica'!C8,"Week",+E$2,"Topic",$B9)</f>
        <v>7</v>
      </c>
      <c r="F9" s="18">
        <f>+GETPIVOTDATA("Billing Time",'Tabla Dinamica'!D8,"Week",+F$2,"Topic",$B9)</f>
        <v>0</v>
      </c>
      <c r="G9" s="18">
        <f>+GETPIVOTDATA("Billing Time",'Tabla Dinamica'!E8,"Week",+G$2,"Topic",$B9)</f>
        <v>3</v>
      </c>
      <c r="H9" s="18">
        <f>+GETPIVOTDATA("Billing Time",'Tabla Dinamica'!F8,"Week",+H$2,"Topic",$B9)</f>
        <v>1</v>
      </c>
      <c r="I9" s="18">
        <f>+GETPIVOTDATA("Billing Time",'Tabla Dinamica'!G8,"Week",+I$2,"Topic",$B9)</f>
        <v>0</v>
      </c>
      <c r="J9" s="37">
        <f t="shared" si="0"/>
        <v>20</v>
      </c>
    </row>
    <row r="10" spans="1:10" s="31" customFormat="1">
      <c r="B10" s="32" t="s">
        <v>76</v>
      </c>
      <c r="C10" s="33">
        <f>SUM(C4:C9)</f>
        <v>8</v>
      </c>
      <c r="D10" s="33">
        <f t="shared" ref="D10:I10" si="1">SUM(D4:D9)</f>
        <v>34</v>
      </c>
      <c r="E10" s="33">
        <f t="shared" si="1"/>
        <v>19</v>
      </c>
      <c r="F10" s="33">
        <f t="shared" si="1"/>
        <v>4</v>
      </c>
      <c r="G10" s="33">
        <f t="shared" si="1"/>
        <v>45</v>
      </c>
      <c r="H10" s="33">
        <f t="shared" si="1"/>
        <v>9.5</v>
      </c>
      <c r="I10" s="33">
        <f t="shared" si="1"/>
        <v>5</v>
      </c>
      <c r="J10" s="34">
        <f t="shared" si="0"/>
        <v>124.5</v>
      </c>
    </row>
    <row r="14" spans="1:10">
      <c r="B14" s="42" t="s">
        <v>92</v>
      </c>
      <c r="C14" s="19" t="s">
        <v>86</v>
      </c>
      <c r="D14" s="19"/>
      <c r="E14" s="19" t="s">
        <v>85</v>
      </c>
      <c r="F14" s="43"/>
      <c r="G14" s="43"/>
      <c r="H14" s="44"/>
    </row>
    <row r="15" spans="1:10">
      <c r="B15" s="45" t="s">
        <v>83</v>
      </c>
      <c r="C15" s="46">
        <v>5</v>
      </c>
      <c r="D15" s="46" t="s">
        <v>81</v>
      </c>
      <c r="E15" s="47">
        <v>5000</v>
      </c>
      <c r="F15" s="48" t="s">
        <v>87</v>
      </c>
      <c r="G15" s="47">
        <f>+C15*E15</f>
        <v>25000</v>
      </c>
      <c r="H15" s="49" t="s">
        <v>82</v>
      </c>
    </row>
    <row r="16" spans="1:10">
      <c r="B16" s="50" t="s">
        <v>94</v>
      </c>
      <c r="C16" s="51"/>
      <c r="D16" s="51"/>
      <c r="E16" s="52"/>
      <c r="F16" s="51" t="s">
        <v>87</v>
      </c>
      <c r="G16" s="52">
        <v>25000</v>
      </c>
      <c r="H16" s="53" t="s">
        <v>82</v>
      </c>
    </row>
    <row r="17" spans="2:8">
      <c r="B17" s="39"/>
      <c r="C17" s="16"/>
      <c r="D17" s="16"/>
      <c r="E17" s="40"/>
      <c r="F17" s="16"/>
      <c r="G17" s="40"/>
      <c r="H17" s="16"/>
    </row>
    <row r="18" spans="2:8">
      <c r="B18" s="42" t="s">
        <v>91</v>
      </c>
      <c r="C18" s="19" t="s">
        <v>86</v>
      </c>
      <c r="D18" s="19"/>
      <c r="E18" s="19" t="s">
        <v>85</v>
      </c>
      <c r="F18" s="19"/>
      <c r="G18" s="19"/>
      <c r="H18" s="20"/>
    </row>
    <row r="19" spans="2:8">
      <c r="B19" s="45" t="s">
        <v>83</v>
      </c>
      <c r="C19" s="56">
        <f>+J10/8</f>
        <v>15.5625</v>
      </c>
      <c r="D19" s="46" t="s">
        <v>81</v>
      </c>
      <c r="E19" s="47">
        <f>+$E$15</f>
        <v>5000</v>
      </c>
      <c r="F19" s="48" t="s">
        <v>87</v>
      </c>
      <c r="G19" s="47">
        <f>+C19*E19</f>
        <v>77812.5</v>
      </c>
      <c r="H19" s="49" t="s">
        <v>82</v>
      </c>
    </row>
    <row r="20" spans="2:8">
      <c r="B20" s="50" t="s">
        <v>94</v>
      </c>
      <c r="C20" s="54"/>
      <c r="D20" s="51"/>
      <c r="E20" s="52"/>
      <c r="F20" s="55" t="s">
        <v>87</v>
      </c>
      <c r="G20" s="52">
        <f>+$G$16</f>
        <v>25000</v>
      </c>
      <c r="H20" s="53" t="s">
        <v>82</v>
      </c>
    </row>
    <row r="21" spans="2:8">
      <c r="E21" s="40"/>
      <c r="H21" s="16"/>
    </row>
    <row r="22" spans="2:8">
      <c r="B22" s="42" t="s">
        <v>93</v>
      </c>
      <c r="C22" s="19" t="s">
        <v>86</v>
      </c>
      <c r="D22" s="43"/>
      <c r="E22" s="19" t="s">
        <v>85</v>
      </c>
      <c r="F22" s="43"/>
      <c r="G22" s="43"/>
      <c r="H22" s="44"/>
    </row>
    <row r="23" spans="2:8">
      <c r="B23" s="45" t="s">
        <v>88</v>
      </c>
      <c r="C23" s="46">
        <f>+C15</f>
        <v>5</v>
      </c>
      <c r="D23" s="46" t="s">
        <v>81</v>
      </c>
      <c r="E23" s="47">
        <f>+$E$15</f>
        <v>5000</v>
      </c>
      <c r="F23" s="48" t="s">
        <v>87</v>
      </c>
      <c r="G23" s="47">
        <f t="shared" ref="G23:G24" si="2">+C23*E23</f>
        <v>25000</v>
      </c>
      <c r="H23" s="49" t="str">
        <f>+H15</f>
        <v xml:space="preserve">kEu </v>
      </c>
    </row>
    <row r="24" spans="2:8">
      <c r="B24" s="45" t="s">
        <v>89</v>
      </c>
      <c r="C24" s="56">
        <f>+C19-C23</f>
        <v>10.5625</v>
      </c>
      <c r="D24" s="46" t="s">
        <v>81</v>
      </c>
      <c r="E24" s="47">
        <f>+E23*0.5</f>
        <v>2500</v>
      </c>
      <c r="F24" s="48" t="s">
        <v>87</v>
      </c>
      <c r="G24" s="47">
        <f t="shared" si="2"/>
        <v>26406.25</v>
      </c>
      <c r="H24" s="49" t="str">
        <f>+H16</f>
        <v xml:space="preserve">kEu </v>
      </c>
    </row>
    <row r="25" spans="2:8">
      <c r="B25" s="57" t="s">
        <v>90</v>
      </c>
      <c r="C25" s="58">
        <f>+C24+C23</f>
        <v>15.5625</v>
      </c>
      <c r="D25" s="59" t="s">
        <v>81</v>
      </c>
      <c r="E25" s="60">
        <f>+G25/C25</f>
        <v>3303.2128514056226</v>
      </c>
      <c r="F25" s="61" t="s">
        <v>87</v>
      </c>
      <c r="G25" s="60">
        <f>+G24+G23</f>
        <v>51406.25</v>
      </c>
      <c r="H25" s="62" t="s">
        <v>82</v>
      </c>
    </row>
    <row r="26" spans="2:8">
      <c r="B26" s="67" t="s">
        <v>84</v>
      </c>
      <c r="C26" s="63"/>
      <c r="D26" s="63"/>
      <c r="E26" s="63"/>
      <c r="F26" s="64" t="s">
        <v>87</v>
      </c>
      <c r="G26" s="66">
        <f>+G16</f>
        <v>25000</v>
      </c>
      <c r="H26" s="65" t="s">
        <v>82</v>
      </c>
    </row>
    <row r="27" spans="2:8">
      <c r="C27" s="16"/>
      <c r="D27" s="16"/>
      <c r="E27" s="16"/>
      <c r="F27" s="41"/>
      <c r="G27" s="40"/>
      <c r="H27" s="16"/>
    </row>
    <row r="28" spans="2:8">
      <c r="C28" s="16"/>
      <c r="D28" s="16"/>
      <c r="E28" s="16"/>
      <c r="F28" s="41"/>
      <c r="G28" s="40"/>
      <c r="H28" s="16"/>
    </row>
    <row r="29" spans="2:8">
      <c r="C29" s="16"/>
      <c r="D29" s="16"/>
      <c r="E29" s="16"/>
      <c r="F29" s="41"/>
      <c r="G29" s="40"/>
      <c r="H29" s="16"/>
    </row>
    <row r="30" spans="2:8">
      <c r="C30" s="16"/>
      <c r="D30" s="16"/>
      <c r="E30" s="16"/>
      <c r="F30" s="41"/>
      <c r="G30" s="40"/>
      <c r="H30" s="16"/>
    </row>
    <row r="31" spans="2:8">
      <c r="C31" s="16"/>
      <c r="D31" s="16"/>
      <c r="E31" s="16"/>
      <c r="F31" s="41"/>
      <c r="G31" s="40"/>
      <c r="H31" s="16"/>
    </row>
    <row r="32" spans="2:8">
      <c r="C32" s="16"/>
      <c r="D32" s="16"/>
      <c r="E32" s="16"/>
      <c r="F32" s="41"/>
      <c r="G32" s="40"/>
      <c r="H32" s="16"/>
    </row>
    <row r="33" spans="3:8">
      <c r="C33" s="16"/>
      <c r="D33" s="16"/>
      <c r="E33" s="16"/>
      <c r="F33" s="41"/>
      <c r="G33" s="40"/>
      <c r="H33" s="16"/>
    </row>
    <row r="34" spans="3:8">
      <c r="C34" s="16"/>
      <c r="D34" s="16"/>
      <c r="E34" s="16"/>
      <c r="F34" s="41"/>
      <c r="G34" s="40"/>
      <c r="H34" s="16"/>
    </row>
    <row r="35" spans="3:8">
      <c r="C35" s="16"/>
      <c r="D35" s="16"/>
      <c r="E35" s="16"/>
      <c r="F35" s="41"/>
      <c r="G35" s="40"/>
      <c r="H35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Tabla Dinamica</vt:lpstr>
      <vt:lpstr>Input</vt:lpstr>
      <vt:lpstr>Invoicing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2011-01-05T18:01:18Z</dcterms:created>
  <dcterms:modified xsi:type="dcterms:W3CDTF">2011-02-05T16:42:54Z</dcterms:modified>
</cp:coreProperties>
</file>